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else Nord RHF\Leveranserakuttkir\"/>
    </mc:Choice>
  </mc:AlternateContent>
  <bookViews>
    <workbookView xWindow="0" yWindow="0" windowWidth="23040" windowHeight="10932" firstSheet="1" activeTab="3"/>
  </bookViews>
  <sheets>
    <sheet name="Elektiv KirDRG 2 el fl lgdgn" sheetId="5" r:id="rId1"/>
    <sheet name="Elektiv_KirDRG_0_1_ligged" sheetId="4" r:id="rId2"/>
    <sheet name="Ø-hjKirDRG 2 ligged og flere" sheetId="3" r:id="rId3"/>
    <sheet name="Ø-hjKirDRG-0_1-lgdøgn" sheetId="2" r:id="rId4"/>
    <sheet name="Datagrunnlag" sheetId="1" r:id="rId5"/>
    <sheet name="Ark1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5" l="1"/>
  <c r="B18" i="5"/>
  <c r="B28" i="4"/>
  <c r="C25" i="4"/>
  <c r="B25" i="4"/>
  <c r="I82" i="3"/>
  <c r="C21" i="3"/>
  <c r="B21" i="3"/>
  <c r="I61" i="2"/>
  <c r="C17" i="2"/>
  <c r="B17" i="2"/>
  <c r="F86" i="3" l="1"/>
  <c r="F80" i="2" l="1"/>
  <c r="C23" i="6"/>
  <c r="C21" i="6"/>
  <c r="D21" i="6" s="1"/>
  <c r="E21" i="6" l="1"/>
  <c r="B27" i="3" l="1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C26" i="3"/>
  <c r="B26" i="3"/>
  <c r="B34" i="2"/>
  <c r="C34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C22" i="2"/>
  <c r="B22" i="2"/>
  <c r="C61" i="1"/>
  <c r="B55" i="1"/>
  <c r="B62" i="1" s="1"/>
  <c r="C55" i="1"/>
  <c r="C62" i="1" s="1"/>
  <c r="C41" i="1"/>
  <c r="C48" i="1" s="1"/>
  <c r="B41" i="1"/>
  <c r="B48" i="1" s="1"/>
  <c r="H25" i="1"/>
  <c r="E24" i="1"/>
  <c r="F25" i="1"/>
  <c r="F24" i="1"/>
  <c r="F16" i="1"/>
  <c r="G16" i="1"/>
  <c r="H16" i="1"/>
  <c r="I16" i="1"/>
  <c r="F17" i="1"/>
  <c r="G17" i="1"/>
  <c r="H17" i="1"/>
  <c r="I17" i="1"/>
  <c r="F18" i="1"/>
  <c r="G18" i="1"/>
  <c r="H18" i="1"/>
  <c r="I18" i="1"/>
  <c r="G15" i="1"/>
  <c r="H15" i="1"/>
  <c r="I15" i="1"/>
  <c r="F15" i="1"/>
  <c r="B16" i="1"/>
  <c r="C16" i="1"/>
  <c r="D16" i="1"/>
  <c r="E16" i="1"/>
  <c r="B17" i="1"/>
  <c r="C17" i="1"/>
  <c r="D17" i="1"/>
  <c r="E17" i="1"/>
  <c r="B18" i="1"/>
  <c r="C18" i="1"/>
  <c r="D18" i="1"/>
  <c r="E18" i="1"/>
  <c r="C15" i="1"/>
  <c r="D15" i="1"/>
  <c r="E15" i="1"/>
  <c r="B15" i="1"/>
  <c r="B47" i="1" l="1"/>
  <c r="B46" i="1"/>
  <c r="C60" i="1"/>
  <c r="B60" i="1"/>
  <c r="C46" i="1"/>
  <c r="B61" i="1"/>
  <c r="C47" i="1"/>
  <c r="F26" i="1"/>
  <c r="I25" i="1"/>
  <c r="E25" i="1"/>
  <c r="E26" i="1" s="1"/>
  <c r="C33" i="1"/>
  <c r="B32" i="1" l="1"/>
  <c r="B33" i="1"/>
  <c r="B31" i="1"/>
  <c r="C31" i="1"/>
  <c r="C32" i="1"/>
</calcChain>
</file>

<file path=xl/sharedStrings.xml><?xml version="1.0" encoding="utf-8"?>
<sst xmlns="http://schemas.openxmlformats.org/spreadsheetml/2006/main" count="489" uniqueCount="238">
  <si>
    <t>NLSH Lofoten</t>
  </si>
  <si>
    <t>Ikke klass</t>
  </si>
  <si>
    <t>Kir DRG</t>
  </si>
  <si>
    <t>Med DRG</t>
  </si>
  <si>
    <t>UNN Narvik</t>
  </si>
  <si>
    <t>Behandlingsnivå</t>
  </si>
  <si>
    <t>Døgnbehandling</t>
  </si>
  <si>
    <t>Dagbehandling</t>
  </si>
  <si>
    <t>Poliklinikk</t>
  </si>
  <si>
    <t>Sum</t>
  </si>
  <si>
    <t xml:space="preserve">Sum </t>
  </si>
  <si>
    <t>Ø-hjelp</t>
  </si>
  <si>
    <t>Planlagt</t>
  </si>
  <si>
    <t>Hastegrad</t>
  </si>
  <si>
    <t>Liggetidsgruppe</t>
  </si>
  <si>
    <t xml:space="preserve">HDG </t>
  </si>
  <si>
    <t>NLSH Lfoten</t>
  </si>
  <si>
    <t>2 Øyesykdommer</t>
  </si>
  <si>
    <t>3 Øre-, nese- og halssykdommer</t>
  </si>
  <si>
    <t>6 Sykdommer i fordøyelsesorganene</t>
  </si>
  <si>
    <t>7 Sykdommer i lever, galleveier og bukspyttkjertel</t>
  </si>
  <si>
    <t>8 Sykdommer i muskel-, skjelettsystemet og bindevev</t>
  </si>
  <si>
    <t>11 Nyre- og urinveissykdommer</t>
  </si>
  <si>
    <t>12 Sykdommer i mannlige kjønnsorganer</t>
  </si>
  <si>
    <t>21 Skade, forgiftninger og toksiske effekter av medikamenter/andre stoffer, medikamentmisbruk og organiske sinnslidelser fr</t>
  </si>
  <si>
    <t>22 Forbrenninger</t>
  </si>
  <si>
    <t>Total</t>
  </si>
  <si>
    <t>5 Sykdommer i sirkulasjonsorganene</t>
  </si>
  <si>
    <t>9 Sykdommer i hud og underhud</t>
  </si>
  <si>
    <t>99 Kategorier for feil og uvanlige diagnose-prosedyrekombinasjoner</t>
  </si>
  <si>
    <t xml:space="preserve"> 60N</t>
  </si>
  <si>
    <t>Operasjoner på tonsiller eller adenoid vev 0-17 år</t>
  </si>
  <si>
    <t xml:space="preserve"> 63O</t>
  </si>
  <si>
    <t>Operasjoner på øre, nese, hals ITAD, dagkirurgisk behandling</t>
  </si>
  <si>
    <t>Enkle tarmop &amp; op på anus &amp; fremlagt tarm u/bk</t>
  </si>
  <si>
    <t>158O</t>
  </si>
  <si>
    <t>Enkle tarmop &amp; op på anus &amp; fremlagt tarm, dagkirurgisk behandling</t>
  </si>
  <si>
    <t>Brokkop ekskl inguinal &amp; femoral &gt; 17år u/bk</t>
  </si>
  <si>
    <t>Inguinal &amp; femoral brokkop &gt; 17år u/bk</t>
  </si>
  <si>
    <t>Lyskebrokkoperasjon 0-17 år</t>
  </si>
  <si>
    <t>166N</t>
  </si>
  <si>
    <t>Appendektomi med kompliserende hovedtilstand</t>
  </si>
  <si>
    <t>Appendektomi uten kompliserende hovedtilstand</t>
  </si>
  <si>
    <t>167O</t>
  </si>
  <si>
    <t>Appendektomi, dagkirurgisk behandling</t>
  </si>
  <si>
    <t>210N</t>
  </si>
  <si>
    <t>Op på bekken/hofte/femur ekskl proteseop &gt; 17år m/bk</t>
  </si>
  <si>
    <t>211N</t>
  </si>
  <si>
    <t>Op på bekken/hofte/femur ekskl proteseop &gt; 17år u/bk</t>
  </si>
  <si>
    <t>212O</t>
  </si>
  <si>
    <t>Op på bekken/hofte/femur ekskl hofteledd, dagkirurgisk behandling</t>
  </si>
  <si>
    <t>Op på humerus &amp; kne/legg/fot ekskl kneleddsop &gt; 17 år u/bk</t>
  </si>
  <si>
    <t>220O</t>
  </si>
  <si>
    <t>Op på humerus &amp; kne/legg/fot, dagkirugisk behandling</t>
  </si>
  <si>
    <t>222O</t>
  </si>
  <si>
    <t>Annen operasjon på kne eller legg, dagkirurgisk behandling</t>
  </si>
  <si>
    <t>Op på humerus/albue/underarm ekskl skulderprotese m/bk</t>
  </si>
  <si>
    <t>Op på humerus/albue/underarm ekskl skulderprotese u/bk</t>
  </si>
  <si>
    <t>224O</t>
  </si>
  <si>
    <t>Op på humerus/albue/underarm ekskl skulderprotese, dagkirugisk behandling</t>
  </si>
  <si>
    <t>Operasjoner på ankel &amp; fot</t>
  </si>
  <si>
    <t>227O</t>
  </si>
  <si>
    <t>Bløtdelsoperasjoner ITAD, dagkirurgisk behandling</t>
  </si>
  <si>
    <t>229O</t>
  </si>
  <si>
    <t>Op på håndledd/ hånd ekskl større leddop, dagkirurgisk behandling</t>
  </si>
  <si>
    <t>Lokal eksisjon &amp; fjerning av osteosyntesmat fra hofte/femur</t>
  </si>
  <si>
    <t>Perianale inngrep &amp; operasjoner for sakralcyste</t>
  </si>
  <si>
    <t>267O</t>
  </si>
  <si>
    <t>Perianale inngrep &amp; operasjoner for sakralcyste, dagkirurgisk behandling</t>
  </si>
  <si>
    <t>Op på hud og underhud ITAD u/bk</t>
  </si>
  <si>
    <t>270O</t>
  </si>
  <si>
    <t>Op på hud og underhud ITAD, dagkirurgisk behandling</t>
  </si>
  <si>
    <t>Operasjoner på urinblæren ITAD m/bk</t>
  </si>
  <si>
    <t>Operasjoner på urinblæren ITAD u/bk</t>
  </si>
  <si>
    <t>309O</t>
  </si>
  <si>
    <t>Mindre operasjoner på urinblære ITAD, dagkirurgisk behandling</t>
  </si>
  <si>
    <t>Operasjoner på nyrer &amp; urinveier ITAD</t>
  </si>
  <si>
    <t>Op på skrotalinnhold ved godartede sykd &gt; 17 år</t>
  </si>
  <si>
    <t>Op på skrotalinnhold ved godartede sykd 0-17 år</t>
  </si>
  <si>
    <t>340O</t>
  </si>
  <si>
    <t>Op på skrotalinnhold ved godartede sykd, dagkirurgisk behandling</t>
  </si>
  <si>
    <t>Operasjoner på penis</t>
  </si>
  <si>
    <t>341O</t>
  </si>
  <si>
    <t>Operasjoner på penis, dagkirugisk behandling</t>
  </si>
  <si>
    <t>Operasjoner etter skade ITAD m/bk</t>
  </si>
  <si>
    <t>Operasjoner etter skade ITAD u/bk</t>
  </si>
  <si>
    <t>443O</t>
  </si>
  <si>
    <t>Andre større op etter skader, dagkirurgisk behandling</t>
  </si>
  <si>
    <t>452A</t>
  </si>
  <si>
    <t>Komplikasjoner ved kirurgisk behandling m/bk</t>
  </si>
  <si>
    <t>459O</t>
  </si>
  <si>
    <t>Mindre omfattende forbrenninger med revisjon/annen op, dagkirurgisk behandling</t>
  </si>
  <si>
    <t>468O</t>
  </si>
  <si>
    <t>Større op uten sammenheng med hoveddiagnosen, dagkirurgisk behandling</t>
  </si>
  <si>
    <t>Karkirurgisk operasjon ITAD u/bk</t>
  </si>
  <si>
    <t>DRG nr</t>
  </si>
  <si>
    <t>DRG navn</t>
  </si>
  <si>
    <t xml:space="preserve"> 41O</t>
  </si>
  <si>
    <t>Op på cornea/sklera/ekstraokulære strukturer, dagkirurgisk behandling</t>
  </si>
  <si>
    <t xml:space="preserve"> 55O</t>
  </si>
  <si>
    <t>Diverse større op på øre/nese/hals, dagkirurgisk behandling</t>
  </si>
  <si>
    <t>Større operasjoner på tynntarm &amp; tykktarm m/bk</t>
  </si>
  <si>
    <t>Operasjoner på fordøyelsesorganer ITAD u/bk</t>
  </si>
  <si>
    <t>Op på humerus &amp; kne/legg/fot ekskl kneleddsop 0-17 år</t>
  </si>
  <si>
    <t>Operasjoner på kneledd ekskl proteseop u/bk</t>
  </si>
  <si>
    <t>Bløtdelsoperasjoner ITAD u/bk</t>
  </si>
  <si>
    <t>Op på håndledd/hånd u/bk eller sårrevisjon på overekstremitet</t>
  </si>
  <si>
    <t>Lokal eksisjon &amp; fjerning av osteosyntesmat ekskl fra hofte/femur</t>
  </si>
  <si>
    <t>441A</t>
  </si>
  <si>
    <t>Håndkirurgiske inngrep etter skade</t>
  </si>
  <si>
    <t>453A</t>
  </si>
  <si>
    <t>Komplikasjoner ved kirurgisk behandling u/bk</t>
  </si>
  <si>
    <t>Laparoskopisk kolecystektomi u/ eksplor av gallegang u/bk</t>
  </si>
  <si>
    <t>Ø-hjelpsopphold i kir DRG med 0 og 1 dag i liggetid</t>
  </si>
  <si>
    <t>10 Indresekretoriske-, ernærings- og stoffskiftesykdommer</t>
  </si>
  <si>
    <t>18 Infeksiøse og parasittære sykdommer</t>
  </si>
  <si>
    <t>24 Signifikant multitraume</t>
  </si>
  <si>
    <t>4 Sykdommer i åndedrettsorganene</t>
  </si>
  <si>
    <t>16 Sykdommer i blod, bloddannende organer og immunapparat</t>
  </si>
  <si>
    <t>17 Myeloproliferative sykdommer og lite differensierte svulster</t>
  </si>
  <si>
    <t>40 Kategorier på tvers av flere hoveddiagnosegrupper</t>
  </si>
  <si>
    <t>Større thoraxop, visse op på perikard/trachea/diafragma m.m.</t>
  </si>
  <si>
    <t>Op på åndedrettssystemet ITAD m/bk</t>
  </si>
  <si>
    <t>Op på åndedrettssystemet ITAD u/bk</t>
  </si>
  <si>
    <t>Operasjoner på sirkulasjonsorganene ITAD</t>
  </si>
  <si>
    <t>Større operasjoner på tynntarm &amp; tykktarm u/bk</t>
  </si>
  <si>
    <t>Operasjon for tarmadheranser m/bk</t>
  </si>
  <si>
    <t>Operasjon for tarmadheranser u/bk</t>
  </si>
  <si>
    <t>154B</t>
  </si>
  <si>
    <t>Andre operasjoner på spiserør, magesekk &amp; tolvf. &gt; 17 år m/bk</t>
  </si>
  <si>
    <t>155B</t>
  </si>
  <si>
    <t>Andre opersjoner på spiserør, magesekk &amp; tolvf. &gt; 17 år u/bk</t>
  </si>
  <si>
    <t>Operasjoner på fordøyelsesorganer ITAD m/bk</t>
  </si>
  <si>
    <t>209D</t>
  </si>
  <si>
    <t>Innsetting av hofteleddsprotese m/bk</t>
  </si>
  <si>
    <t>209E</t>
  </si>
  <si>
    <t>Innsetting av hofteleddsprotese u/bk</t>
  </si>
  <si>
    <t>Op på humerus &amp; kne/legg/fot ekskl kneleddsop &gt; 17 år m/bk</t>
  </si>
  <si>
    <t>Bløtdelsoperasjoner ITAD m/bk</t>
  </si>
  <si>
    <t>Op på hud og underhud ITAD m/bk</t>
  </si>
  <si>
    <t>Nyre/ureterop &amp; større blæreop ekskl onda svulst m/bk</t>
  </si>
  <si>
    <t>Transurethral prostatectomi m/bk</t>
  </si>
  <si>
    <t>Op pga sykdom i blod/bloddannende organer ITAD</t>
  </si>
  <si>
    <t>Op ved lymfom &amp; ikke-akutt leukemi ITAD m/bk</t>
  </si>
  <si>
    <t>Op ved sykdommer i HDG 18</t>
  </si>
  <si>
    <t>Mindre op uten sammenheng med hoveddiagnosen</t>
  </si>
  <si>
    <t>Tracheostomi ekskl for sykd i ansikt, munnhule eller hals</t>
  </si>
  <si>
    <t>Ø-hjelpsopphold i kir DRG med 2 eller flere dager i liggetid</t>
  </si>
  <si>
    <t>Amputasjon av underekstr ekskl tå v/ sirk.svikt</t>
  </si>
  <si>
    <t>Amputasjon av overekstr eller tå v/ sirk.svikt</t>
  </si>
  <si>
    <t>Brokkop ekskl inguinal &amp; femoral &gt; 17år m/bk</t>
  </si>
  <si>
    <t>Op på galleveier uten samtidig kolecystektomi m/bk</t>
  </si>
  <si>
    <t>209C</t>
  </si>
  <si>
    <t>Utskifting av hofteleddsprotese</t>
  </si>
  <si>
    <t>210A</t>
  </si>
  <si>
    <t>Større op på bekken/hofte/femur pga traume &gt; 17år m/bk</t>
  </si>
  <si>
    <t>211A</t>
  </si>
  <si>
    <t>Større op på bekken/hofte/femur pga traume &gt; 17år u/bk</t>
  </si>
  <si>
    <t>Amputasjoner pga traume eller sykd i bevegelsesapparatet</t>
  </si>
  <si>
    <t>Operasjoner på kneledd ekskl proteseop m/bk</t>
  </si>
  <si>
    <t>Hudtranspl og/eller revisjoner, ekskl sår/cellulitt m/bk</t>
  </si>
  <si>
    <t>Op ved sykdommer i HDG 10 ITAD m/bk</t>
  </si>
  <si>
    <t>Op på skrotalinnhold ved ondartede sykdommer</t>
  </si>
  <si>
    <t>Operasjoner ved signifikant multitraume ITAD</t>
  </si>
  <si>
    <t>NLSH Lofoten per dag i året</t>
  </si>
  <si>
    <t>UNN Narvik per dag i året</t>
  </si>
  <si>
    <t>0 og 1 liggedøgn</t>
  </si>
  <si>
    <t>2 eller flere liggedøgn</t>
  </si>
  <si>
    <t>1 Sykdommer i nervesystemet</t>
  </si>
  <si>
    <t>23 Faktorer som påvirker helsetjenesten - andre kontakter med helsetjenesten</t>
  </si>
  <si>
    <t>30 Sykdommer i bryst</t>
  </si>
  <si>
    <t>19 Psykiske lidelser og rusproblemer</t>
  </si>
  <si>
    <t xml:space="preserve">Count </t>
  </si>
  <si>
    <t>Finnsnes Somatikk</t>
  </si>
  <si>
    <t>Harstad Somatikk</t>
  </si>
  <si>
    <t>Narvik Somatikk</t>
  </si>
  <si>
    <t>Storslett Somatikk</t>
  </si>
  <si>
    <t>TMS Somatikk</t>
  </si>
  <si>
    <t>Tromsø Somatikk</t>
  </si>
  <si>
    <t>Universitetssykehuset Nord-Norge Habilitering</t>
  </si>
  <si>
    <t>Universitetssykehuset Nord-Norge Somatikk</t>
  </si>
  <si>
    <t>Behandlingssted kode</t>
  </si>
  <si>
    <t>drg DRG</t>
  </si>
  <si>
    <t>Frequency</t>
  </si>
  <si>
    <t>Percent</t>
  </si>
  <si>
    <t>Valid Percent</t>
  </si>
  <si>
    <t>Cumulative Percent</t>
  </si>
  <si>
    <t>Valid</t>
  </si>
  <si>
    <t>385B</t>
  </si>
  <si>
    <t>388B</t>
  </si>
  <si>
    <t>391O</t>
  </si>
  <si>
    <t>915O</t>
  </si>
  <si>
    <t>Narvik</t>
  </si>
  <si>
    <t>UNN</t>
  </si>
  <si>
    <r>
      <t xml:space="preserve">Antall episoder NLSH Lofoten og UNN Narvik 2014 etter DRG-type og behandlingsnivå når </t>
    </r>
    <r>
      <rPr>
        <b/>
        <sz val="14"/>
        <color rgb="FFFF0000"/>
        <rFont val="Calibri"/>
        <family val="2"/>
        <scheme val="minor"/>
      </rPr>
      <t>HDG13 (gyn) og HDG14 (svangerskap og fødsels) og HDG15 (syke og friske nyfødte) er holdt utenfor</t>
    </r>
  </si>
  <si>
    <t>Behandlingsniva3 Tredelt behandlingsnivå * drg_type DRG-type Crosstabulation</t>
  </si>
  <si>
    <t>drg_type DRG-type</t>
  </si>
  <si>
    <t>K Kirurgisk</t>
  </si>
  <si>
    <t>M Medisinsk</t>
  </si>
  <si>
    <t>Behandlingsniva3 Tredelt behandlingsnivå</t>
  </si>
  <si>
    <t>1 Innlagt døgn</t>
  </si>
  <si>
    <t>2 Dagbehandling totalt</t>
  </si>
  <si>
    <t>3 Poliklinisk konsultasjon</t>
  </si>
  <si>
    <t>hdg Hoveddiagnosegruppe</t>
  </si>
  <si>
    <t>institusjonID institusjonID</t>
  </si>
  <si>
    <t>974795361 Nordlandssykehuset Bodø</t>
  </si>
  <si>
    <t>974795558 Nordlandssykehuset  Lofoten</t>
  </si>
  <si>
    <t>974795574 Nordlandssykehuset Vesterålen</t>
  </si>
  <si>
    <r>
      <t xml:space="preserve">Antall opphold i kirurgisk DRG med hastegrad </t>
    </r>
    <r>
      <rPr>
        <b/>
        <sz val="14"/>
        <color rgb="FFFF0000"/>
        <rFont val="Calibri"/>
        <family val="2"/>
        <scheme val="minor"/>
      </rPr>
      <t xml:space="preserve">ø-hjelp </t>
    </r>
    <r>
      <rPr>
        <b/>
        <sz val="14"/>
        <color theme="1"/>
        <rFont val="Calibri"/>
        <family val="2"/>
        <scheme val="minor"/>
      </rPr>
      <t xml:space="preserve">og 0 eller 1 liggedøgn i liggetid ved NLSH Lofoten og UNN Narvik 2014 når </t>
    </r>
    <r>
      <rPr>
        <b/>
        <sz val="14"/>
        <color rgb="FFFF0000"/>
        <rFont val="Calibri"/>
        <family val="2"/>
        <scheme val="minor"/>
      </rPr>
      <t>HDG13 (gyn) og HDG14 (svangerskap og fødsels) og HDG15 (syke og friske nyfødte) er holdt utenfor</t>
    </r>
  </si>
  <si>
    <r>
      <t xml:space="preserve">Antall opphold i kirurgisk DRG med hastegrad </t>
    </r>
    <r>
      <rPr>
        <b/>
        <sz val="14"/>
        <color rgb="FFFF0000"/>
        <rFont val="Calibri"/>
        <family val="2"/>
        <scheme val="minor"/>
      </rPr>
      <t xml:space="preserve">ø-hjelp </t>
    </r>
    <r>
      <rPr>
        <b/>
        <sz val="14"/>
        <color theme="1"/>
        <rFont val="Calibri"/>
        <family val="2"/>
        <scheme val="minor"/>
      </rPr>
      <t xml:space="preserve">og 2 eller flere liggedøgn ved NLSH Lofoten og UNN Narvik 2014 når </t>
    </r>
    <r>
      <rPr>
        <b/>
        <sz val="14"/>
        <color rgb="FFFF0000"/>
        <rFont val="Calibri"/>
        <family val="2"/>
        <scheme val="minor"/>
      </rPr>
      <t>HDG13 (gyn) og HDG14 (svangerskap og fødsels) og HDG15 (syke og friske nyfødte) er holdt utenfor</t>
    </r>
  </si>
  <si>
    <r>
      <t xml:space="preserve">Prosentandel opphold i kirurgisk DRG med hastegrad </t>
    </r>
    <r>
      <rPr>
        <b/>
        <sz val="14"/>
        <color rgb="FFFF0000"/>
        <rFont val="Calibri"/>
        <family val="2"/>
        <scheme val="minor"/>
      </rPr>
      <t xml:space="preserve">ø-hjelp </t>
    </r>
    <r>
      <rPr>
        <b/>
        <sz val="14"/>
        <color theme="1"/>
        <rFont val="Calibri"/>
        <family val="2"/>
        <scheme val="minor"/>
      </rPr>
      <t xml:space="preserve">og 2 eller flere liggedøgn ved NLSH Lofoten og UNN Narvik 2014 når </t>
    </r>
    <r>
      <rPr>
        <b/>
        <sz val="14"/>
        <color rgb="FFFF0000"/>
        <rFont val="Calibri"/>
        <family val="2"/>
        <scheme val="minor"/>
      </rPr>
      <t>HDG13 (gyn) og HDG14 (svangerskap og fødsels) og HDG15 (syke og friske nyfødte) er holdt utenfor</t>
    </r>
  </si>
  <si>
    <r>
      <t xml:space="preserve">Prosentandel opphold i kirurgisk DRG med hastegrad </t>
    </r>
    <r>
      <rPr>
        <b/>
        <sz val="14"/>
        <color rgb="FFFF0000"/>
        <rFont val="Calibri"/>
        <family val="2"/>
        <scheme val="minor"/>
      </rPr>
      <t xml:space="preserve">ø-hjelp </t>
    </r>
    <r>
      <rPr>
        <b/>
        <sz val="14"/>
        <color theme="1"/>
        <rFont val="Calibri"/>
        <family val="2"/>
        <scheme val="minor"/>
      </rPr>
      <t xml:space="preserve">og 0 eller 1 liggedøgn i liggetid ved NLSH Lofoten og UNN Narvik 2014 når </t>
    </r>
    <r>
      <rPr>
        <b/>
        <sz val="14"/>
        <color rgb="FFFF0000"/>
        <rFont val="Calibri"/>
        <family val="2"/>
        <scheme val="minor"/>
      </rPr>
      <t>HDG13 (gyn) og HDG14 (svangerskap og fødsels) og HDG15 (syke og friske nyfødte) er holdt utenfor</t>
    </r>
  </si>
  <si>
    <r>
      <t xml:space="preserve">Prosentandel episoder NLSH Lofoten og UNN Narvik 2014 etter DRG-type og behandlingsnivå når </t>
    </r>
    <r>
      <rPr>
        <b/>
        <sz val="14"/>
        <color rgb="FFFF0000"/>
        <rFont val="Calibri"/>
        <family val="2"/>
        <scheme val="minor"/>
      </rPr>
      <t>HDG13 (gyn) og HDG14 (svangerskap og fødsels) og HDG15 (syke og friske nyfødte) er holdt utenfor</t>
    </r>
  </si>
  <si>
    <r>
      <t xml:space="preserve">Antall opphold i kirurgisk DRG ved NLSH Lofoten og UNN Narvik 2014 etter hastegrad når </t>
    </r>
    <r>
      <rPr>
        <b/>
        <sz val="14"/>
        <color rgb="FFFF0000"/>
        <rFont val="Calibri"/>
        <family val="2"/>
        <scheme val="minor"/>
      </rPr>
      <t>HDG13 (gyn) og HDG14 (svangerskap og fødsels) og HDG15 (syke og friske nyfødte) er holdt utenfor</t>
    </r>
  </si>
  <si>
    <r>
      <t xml:space="preserve">Prosentandel opphold i kirurgisk DRG ved NLSH Lofoten og UNN Narvik 2014 etter hastegrad  når </t>
    </r>
    <r>
      <rPr>
        <b/>
        <sz val="14"/>
        <color rgb="FFFF0000"/>
        <rFont val="Calibri"/>
        <family val="2"/>
        <scheme val="minor"/>
      </rPr>
      <t>HDG13 (gyn) og HDG14 (svangerskap og fødsels) og HDG15 (syke og friske nyfødte) er holdt utenfor</t>
    </r>
  </si>
  <si>
    <r>
      <t xml:space="preserve">Antall opphold i kirurgisk DRG ved NLSH Lofoten og UNN Narvik 2014 med hastegrad </t>
    </r>
    <r>
      <rPr>
        <b/>
        <sz val="14"/>
        <color rgb="FFFF0000"/>
        <rFont val="Calibri"/>
        <family val="2"/>
        <scheme val="minor"/>
      </rPr>
      <t>ø-hjelp</t>
    </r>
    <r>
      <rPr>
        <b/>
        <sz val="14"/>
        <color theme="1"/>
        <rFont val="Calibri"/>
        <family val="2"/>
        <scheme val="minor"/>
      </rPr>
      <t xml:space="preserve"> etter liggetidsgrupper når </t>
    </r>
    <r>
      <rPr>
        <b/>
        <sz val="14"/>
        <color rgb="FFFF0000"/>
        <rFont val="Calibri"/>
        <family val="2"/>
        <scheme val="minor"/>
      </rPr>
      <t>HDG13 (gyn) og HDG14 (svangerskap og fødsels) og HDG15 (syke og friske nyfødte) er holdt utenfor</t>
    </r>
  </si>
  <si>
    <r>
      <t xml:space="preserve">Prosentandel opphold i kirurgisk DRG ved NLSH Lofoten og UNN Narvik 2014 med hastegrad </t>
    </r>
    <r>
      <rPr>
        <b/>
        <sz val="14"/>
        <color rgb="FFFF0000"/>
        <rFont val="Calibri"/>
        <family val="2"/>
        <scheme val="minor"/>
      </rPr>
      <t>ø-hjelp</t>
    </r>
    <r>
      <rPr>
        <b/>
        <sz val="14"/>
        <color theme="1"/>
        <rFont val="Calibri"/>
        <family val="2"/>
        <scheme val="minor"/>
      </rPr>
      <t xml:space="preserve"> etter liggetidsgrupper når </t>
    </r>
    <r>
      <rPr>
        <b/>
        <sz val="14"/>
        <color rgb="FFFF0000"/>
        <rFont val="Calibri"/>
        <family val="2"/>
        <scheme val="minor"/>
      </rPr>
      <t>HDG13 (gyn) og HDG14 (svangerskap og fødsels) og HDG15 (syke og friske nyfødte) er holdt utenfor</t>
    </r>
  </si>
  <si>
    <r>
      <t xml:space="preserve">Antall opphold i kirurgisk DRG ved NLSH Lofoten og UNN Narvik 2014 med hastegrad </t>
    </r>
    <r>
      <rPr>
        <b/>
        <sz val="14"/>
        <color rgb="FFFF0000"/>
        <rFont val="Calibri"/>
        <family val="2"/>
        <scheme val="minor"/>
      </rPr>
      <t xml:space="preserve">planlagt </t>
    </r>
    <r>
      <rPr>
        <b/>
        <sz val="14"/>
        <color theme="1"/>
        <rFont val="Calibri"/>
        <family val="2"/>
        <scheme val="minor"/>
      </rPr>
      <t xml:space="preserve">etter liggetidsgrupper når </t>
    </r>
    <r>
      <rPr>
        <b/>
        <sz val="14"/>
        <color rgb="FFFF0000"/>
        <rFont val="Calibri"/>
        <family val="2"/>
        <scheme val="minor"/>
      </rPr>
      <t>HDG13 (gyn) og HDG14 (svangerskap og fødsels) og HDG15 (syke og friske nyfødte) er holdt utenfor</t>
    </r>
  </si>
  <si>
    <r>
      <t xml:space="preserve">Prosentandel opphold i kirurgisk DRG ved NLSH Lofoten og UNN Narvik 2014 med hastegrad </t>
    </r>
    <r>
      <rPr>
        <b/>
        <sz val="14"/>
        <color rgb="FFFF0000"/>
        <rFont val="Calibri"/>
        <family val="2"/>
        <scheme val="minor"/>
      </rPr>
      <t xml:space="preserve">planlagt </t>
    </r>
    <r>
      <rPr>
        <b/>
        <sz val="14"/>
        <color theme="1"/>
        <rFont val="Calibri"/>
        <family val="2"/>
        <scheme val="minor"/>
      </rPr>
      <t>etter liggetidsgrupper når</t>
    </r>
    <r>
      <rPr>
        <b/>
        <sz val="14"/>
        <color rgb="FFFF0000"/>
        <rFont val="Calibri"/>
        <family val="2"/>
        <scheme val="minor"/>
      </rPr>
      <t xml:space="preserve"> HDG13 (gyn) og HDG14 (svangerskap og fødsels) og HDG15 (syke og friske nyfødte) er holdt utenfor</t>
    </r>
  </si>
  <si>
    <r>
      <t xml:space="preserve">Antall opphold i </t>
    </r>
    <r>
      <rPr>
        <b/>
        <sz val="14"/>
        <color rgb="FFFF0000"/>
        <rFont val="Calibri"/>
        <family val="2"/>
        <scheme val="minor"/>
      </rPr>
      <t>kirurgisk DRG</t>
    </r>
    <r>
      <rPr>
        <b/>
        <sz val="14"/>
        <color theme="1"/>
        <rFont val="Calibri"/>
        <family val="2"/>
        <scheme val="minor"/>
      </rPr>
      <t xml:space="preserve"> med hastegrad </t>
    </r>
    <r>
      <rPr>
        <b/>
        <sz val="14"/>
        <color rgb="FFFF0000"/>
        <rFont val="Calibri"/>
        <family val="2"/>
        <scheme val="minor"/>
      </rPr>
      <t xml:space="preserve">planlagt </t>
    </r>
    <r>
      <rPr>
        <b/>
        <sz val="14"/>
        <color theme="1"/>
        <rFont val="Calibri"/>
        <family val="2"/>
        <scheme val="minor"/>
      </rPr>
      <t xml:space="preserve">og 0 eller 1 dag i liggetid ved NLSH Lofoten og UNN Narvik 2014 når </t>
    </r>
    <r>
      <rPr>
        <b/>
        <sz val="14"/>
        <color rgb="FFFF0000"/>
        <rFont val="Calibri"/>
        <family val="2"/>
        <scheme val="minor"/>
      </rPr>
      <t>HDG13 (gyn) og HDG14 (svangerskap og fødsels) og HDG15 (syke og friske nyfødte) er holdt utenfor</t>
    </r>
  </si>
  <si>
    <r>
      <t xml:space="preserve">Antall opphold i </t>
    </r>
    <r>
      <rPr>
        <b/>
        <sz val="14"/>
        <color rgb="FFFF0000"/>
        <rFont val="Calibri"/>
        <family val="2"/>
        <scheme val="minor"/>
      </rPr>
      <t>kirurgisk DRG</t>
    </r>
    <r>
      <rPr>
        <b/>
        <sz val="14"/>
        <color theme="1"/>
        <rFont val="Calibri"/>
        <family val="2"/>
        <scheme val="minor"/>
      </rPr>
      <t xml:space="preserve"> med hastegrad </t>
    </r>
    <r>
      <rPr>
        <b/>
        <sz val="14"/>
        <color rgb="FFFF0000"/>
        <rFont val="Calibri"/>
        <family val="2"/>
        <scheme val="minor"/>
      </rPr>
      <t xml:space="preserve">planlagt </t>
    </r>
    <r>
      <rPr>
        <b/>
        <sz val="14"/>
        <color theme="1"/>
        <rFont val="Calibri"/>
        <family val="2"/>
        <scheme val="minor"/>
      </rPr>
      <t xml:space="preserve">og 2 eller flere liggedøgn  ved NLSH Lofoten og UNN Narvik 2014 når </t>
    </r>
    <r>
      <rPr>
        <b/>
        <sz val="14"/>
        <color rgb="FFFF0000"/>
        <rFont val="Calibri"/>
        <family val="2"/>
        <scheme val="minor"/>
      </rPr>
      <t>HDG13 (gyn) og HDG14 (svangerskap og fødsels) og HDG15 (syke og friske nyfødte) er holdt utenfor</t>
    </r>
  </si>
  <si>
    <t>974795477 Helgelandssykehuset HF Sandnessjøen</t>
  </si>
  <si>
    <t>974795485 Helgelandssykehuset HF Mosjøen</t>
  </si>
  <si>
    <t>974795515 Helgelandssykehuset HF Mo i Rana</t>
  </si>
  <si>
    <t>tjenesteenhetKode Tjenesteenhet kode</t>
  </si>
  <si>
    <t>Føde-gyn avdeling SS</t>
  </si>
  <si>
    <t>Fødeavdeling MO</t>
  </si>
  <si>
    <t>Hotellavdelingen-kirurgi SS</t>
  </si>
  <si>
    <t>Hud poliklinikk MS</t>
  </si>
  <si>
    <t>Kir. avdeling MS</t>
  </si>
  <si>
    <t>Kirurgisk avdeling MO</t>
  </si>
  <si>
    <t>Kirurgisk avdeling SS</t>
  </si>
  <si>
    <t>Med. avdeling MS</t>
  </si>
  <si>
    <t>Medisinsk avdeling MO</t>
  </si>
  <si>
    <t>Medisinsk avdeling SS</t>
  </si>
  <si>
    <t>Pediatrisk poliklinikk SS</t>
  </si>
  <si>
    <t>Øre-nese-hals-avdelingen SS</t>
  </si>
  <si>
    <t>Øye Poliklinikk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</si>
</sst>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3" fontId="0" fillId="0" borderId="0" xfId="0" applyNumberFormat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3" fontId="0" fillId="0" borderId="7" xfId="0" applyNumberFormat="1" applyBorder="1" applyAlignment="1">
      <alignment horizontal="center"/>
    </xf>
    <xf numFmtId="0" fontId="0" fillId="0" borderId="2" xfId="0" applyBorder="1"/>
    <xf numFmtId="3" fontId="0" fillId="0" borderId="11" xfId="0" applyNumberFormat="1" applyBorder="1" applyAlignment="1">
      <alignment horizontal="center"/>
    </xf>
    <xf numFmtId="0" fontId="0" fillId="0" borderId="8" xfId="0" applyBorder="1"/>
    <xf numFmtId="3" fontId="0" fillId="0" borderId="2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9" xfId="0" applyBorder="1"/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1" xfId="0" applyBorder="1"/>
    <xf numFmtId="0" fontId="0" fillId="0" borderId="2" xfId="0" applyBorder="1" applyAlignment="1">
      <alignment vertical="top"/>
    </xf>
    <xf numFmtId="1" fontId="0" fillId="0" borderId="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1" applyFont="1" applyFill="1" applyBorder="1"/>
    <xf numFmtId="0" fontId="5" fillId="0" borderId="0" xfId="1" applyFont="1" applyFill="1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  <xf numFmtId="164" fontId="0" fillId="0" borderId="2" xfId="0" applyNumberForma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 wrapText="1"/>
    </xf>
    <xf numFmtId="0" fontId="4" fillId="0" borderId="11" xfId="1" applyFont="1" applyFill="1" applyBorder="1"/>
    <xf numFmtId="0" fontId="5" fillId="0" borderId="11" xfId="1" applyFont="1" applyFill="1" applyBorder="1"/>
    <xf numFmtId="0" fontId="0" fillId="0" borderId="2" xfId="0" applyFill="1" applyBorder="1"/>
    <xf numFmtId="0" fontId="0" fillId="0" borderId="11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/>
    <xf numFmtId="0" fontId="0" fillId="2" borderId="6" xfId="0" applyFill="1" applyBorder="1"/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11" xfId="1" applyFont="1" applyFill="1" applyBorder="1"/>
    <xf numFmtId="0" fontId="5" fillId="2" borderId="11" xfId="1" applyFont="1" applyFill="1" applyBorder="1"/>
    <xf numFmtId="0" fontId="4" fillId="2" borderId="0" xfId="1" applyFont="1" applyFill="1" applyBorder="1"/>
    <xf numFmtId="0" fontId="5" fillId="2" borderId="0" xfId="1" applyFont="1" applyFill="1" applyBorder="1"/>
    <xf numFmtId="0" fontId="0" fillId="2" borderId="11" xfId="0" applyFill="1" applyBorder="1"/>
    <xf numFmtId="0" fontId="0" fillId="2" borderId="0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3" borderId="0" xfId="0" applyFill="1"/>
    <xf numFmtId="0" fontId="0" fillId="3" borderId="2" xfId="0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3" borderId="2" xfId="0" applyFill="1" applyBorder="1"/>
    <xf numFmtId="0" fontId="0" fillId="2" borderId="0" xfId="0" applyFill="1"/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2" fillId="0" borderId="0" xfId="0" applyFont="1" applyAlignment="1"/>
    <xf numFmtId="0" fontId="0" fillId="0" borderId="0" xfId="0" applyAlignment="1"/>
    <xf numFmtId="0" fontId="0" fillId="4" borderId="0" xfId="0" applyFill="1"/>
    <xf numFmtId="0" fontId="0" fillId="5" borderId="0" xfId="0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F29" sqref="F29"/>
    </sheetView>
  </sheetViews>
  <sheetFormatPr baseColWidth="10" defaultRowHeight="14.4" x14ac:dyDescent="0.3"/>
  <cols>
    <col min="1" max="1" width="60.88671875" customWidth="1"/>
  </cols>
  <sheetData>
    <row r="2" spans="1:3" ht="18" x14ac:dyDescent="0.35">
      <c r="A2" s="1" t="s">
        <v>220</v>
      </c>
    </row>
    <row r="4" spans="1:3" x14ac:dyDescent="0.3">
      <c r="A4" s="15" t="s">
        <v>15</v>
      </c>
      <c r="B4" s="70" t="s">
        <v>16</v>
      </c>
      <c r="C4" s="16" t="s">
        <v>4</v>
      </c>
    </row>
    <row r="5" spans="1:3" x14ac:dyDescent="0.3">
      <c r="A5" s="49" t="s">
        <v>168</v>
      </c>
      <c r="B5" s="63">
        <v>0</v>
      </c>
      <c r="C5" s="51">
        <v>65</v>
      </c>
    </row>
    <row r="6" spans="1:3" x14ac:dyDescent="0.3">
      <c r="A6" s="6" t="s">
        <v>27</v>
      </c>
      <c r="B6" s="22">
        <v>6</v>
      </c>
      <c r="C6" s="18">
        <v>1</v>
      </c>
    </row>
    <row r="7" spans="1:3" x14ac:dyDescent="0.3">
      <c r="A7" s="49" t="s">
        <v>19</v>
      </c>
      <c r="B7" s="22">
        <v>4</v>
      </c>
      <c r="C7" s="51">
        <v>18</v>
      </c>
    </row>
    <row r="8" spans="1:3" x14ac:dyDescent="0.3">
      <c r="A8" s="49" t="s">
        <v>20</v>
      </c>
      <c r="B8" s="50">
        <v>24</v>
      </c>
      <c r="C8" s="51">
        <v>25</v>
      </c>
    </row>
    <row r="9" spans="1:3" x14ac:dyDescent="0.3">
      <c r="A9" s="49" t="s">
        <v>21</v>
      </c>
      <c r="B9" s="50">
        <v>51</v>
      </c>
      <c r="C9" s="51">
        <v>37</v>
      </c>
    </row>
    <row r="10" spans="1:3" x14ac:dyDescent="0.3">
      <c r="A10" s="49" t="s">
        <v>114</v>
      </c>
      <c r="B10" s="22">
        <v>1</v>
      </c>
      <c r="C10" s="51">
        <v>14</v>
      </c>
    </row>
    <row r="11" spans="1:3" x14ac:dyDescent="0.3">
      <c r="A11" s="49" t="s">
        <v>22</v>
      </c>
      <c r="B11" s="22">
        <v>6</v>
      </c>
      <c r="C11" s="51">
        <v>10</v>
      </c>
    </row>
    <row r="12" spans="1:3" x14ac:dyDescent="0.3">
      <c r="A12" s="49" t="s">
        <v>23</v>
      </c>
      <c r="B12" s="22">
        <v>3</v>
      </c>
      <c r="C12" s="51">
        <v>27</v>
      </c>
    </row>
    <row r="13" spans="1:3" x14ac:dyDescent="0.3">
      <c r="A13" s="6" t="s">
        <v>119</v>
      </c>
      <c r="B13" s="22">
        <v>0</v>
      </c>
      <c r="C13" s="18">
        <v>1</v>
      </c>
    </row>
    <row r="14" spans="1:3" x14ac:dyDescent="0.3">
      <c r="A14" s="6" t="s">
        <v>115</v>
      </c>
      <c r="B14" s="22">
        <v>0</v>
      </c>
      <c r="C14" s="18">
        <v>1</v>
      </c>
    </row>
    <row r="15" spans="1:3" x14ac:dyDescent="0.3">
      <c r="A15" s="6" t="s">
        <v>169</v>
      </c>
      <c r="B15" s="22">
        <v>1</v>
      </c>
      <c r="C15" s="18">
        <v>0</v>
      </c>
    </row>
    <row r="16" spans="1:3" x14ac:dyDescent="0.3">
      <c r="A16" s="6" t="s">
        <v>170</v>
      </c>
      <c r="B16" s="22">
        <v>0</v>
      </c>
      <c r="C16" s="18">
        <v>2</v>
      </c>
    </row>
    <row r="17" spans="1:3" x14ac:dyDescent="0.3">
      <c r="A17" s="6" t="s">
        <v>29</v>
      </c>
      <c r="B17" s="22">
        <v>1</v>
      </c>
      <c r="C17" s="18">
        <v>0</v>
      </c>
    </row>
    <row r="18" spans="1:3" x14ac:dyDescent="0.3">
      <c r="A18" s="10" t="s">
        <v>9</v>
      </c>
      <c r="B18" s="23">
        <f>SUM(B5:B17)</f>
        <v>97</v>
      </c>
      <c r="C18" s="23">
        <f>SUM(C5:C17)</f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workbookViewId="0">
      <selection activeCell="F29" sqref="F29"/>
    </sheetView>
  </sheetViews>
  <sheetFormatPr baseColWidth="10" defaultRowHeight="14.4" x14ac:dyDescent="0.3"/>
  <cols>
    <col min="1" max="1" width="57.77734375" customWidth="1"/>
  </cols>
  <sheetData>
    <row r="2" spans="1:3" ht="18" x14ac:dyDescent="0.35">
      <c r="A2" s="1" t="s">
        <v>219</v>
      </c>
    </row>
    <row r="4" spans="1:3" x14ac:dyDescent="0.3">
      <c r="A4" s="15" t="s">
        <v>15</v>
      </c>
      <c r="B4" s="77" t="s">
        <v>16</v>
      </c>
      <c r="C4" s="16" t="s">
        <v>4</v>
      </c>
    </row>
    <row r="5" spans="1:3" x14ac:dyDescent="0.3">
      <c r="A5" s="49" t="s">
        <v>168</v>
      </c>
      <c r="B5" s="61">
        <v>16</v>
      </c>
      <c r="C5" s="62">
        <v>30</v>
      </c>
    </row>
    <row r="6" spans="1:3" x14ac:dyDescent="0.3">
      <c r="A6" s="6" t="s">
        <v>17</v>
      </c>
      <c r="B6" s="9">
        <v>3</v>
      </c>
      <c r="C6" s="7">
        <v>0</v>
      </c>
    </row>
    <row r="7" spans="1:3" x14ac:dyDescent="0.3">
      <c r="A7" s="49" t="s">
        <v>18</v>
      </c>
      <c r="B7" s="61">
        <v>69</v>
      </c>
      <c r="C7" s="62">
        <v>33</v>
      </c>
    </row>
    <row r="8" spans="1:3" x14ac:dyDescent="0.3">
      <c r="A8" s="49" t="s">
        <v>27</v>
      </c>
      <c r="B8" s="61">
        <v>102</v>
      </c>
      <c r="C8" s="62">
        <v>26</v>
      </c>
    </row>
    <row r="9" spans="1:3" x14ac:dyDescent="0.3">
      <c r="A9" s="49" t="s">
        <v>19</v>
      </c>
      <c r="B9" s="61">
        <v>68</v>
      </c>
      <c r="C9" s="62">
        <v>128</v>
      </c>
    </row>
    <row r="10" spans="1:3" x14ac:dyDescent="0.3">
      <c r="A10" s="6" t="s">
        <v>20</v>
      </c>
      <c r="B10" s="9">
        <v>2</v>
      </c>
      <c r="C10" s="7">
        <v>2</v>
      </c>
    </row>
    <row r="11" spans="1:3" x14ac:dyDescent="0.3">
      <c r="A11" s="49" t="s">
        <v>21</v>
      </c>
      <c r="B11" s="61">
        <v>129</v>
      </c>
      <c r="C11" s="62">
        <v>660</v>
      </c>
    </row>
    <row r="12" spans="1:3" x14ac:dyDescent="0.3">
      <c r="A12" s="49" t="s">
        <v>28</v>
      </c>
      <c r="B12" s="61">
        <v>20</v>
      </c>
      <c r="C12" s="62">
        <v>25</v>
      </c>
    </row>
    <row r="13" spans="1:3" x14ac:dyDescent="0.3">
      <c r="A13" s="6" t="s">
        <v>114</v>
      </c>
      <c r="B13" s="9">
        <v>0</v>
      </c>
      <c r="C13" s="7">
        <v>1</v>
      </c>
    </row>
    <row r="14" spans="1:3" x14ac:dyDescent="0.3">
      <c r="A14" s="49" t="s">
        <v>22</v>
      </c>
      <c r="B14" s="61">
        <v>14</v>
      </c>
      <c r="C14" s="62">
        <v>57</v>
      </c>
    </row>
    <row r="15" spans="1:3" x14ac:dyDescent="0.3">
      <c r="A15" s="49" t="s">
        <v>23</v>
      </c>
      <c r="B15" s="61">
        <v>32</v>
      </c>
      <c r="C15" s="62">
        <v>70</v>
      </c>
    </row>
    <row r="16" spans="1:3" x14ac:dyDescent="0.3">
      <c r="A16" s="6" t="s">
        <v>118</v>
      </c>
      <c r="B16" s="9">
        <v>1</v>
      </c>
      <c r="C16" s="7">
        <v>4</v>
      </c>
    </row>
    <row r="17" spans="1:3" x14ac:dyDescent="0.3">
      <c r="A17" s="6" t="s">
        <v>119</v>
      </c>
      <c r="B17" s="9">
        <v>2</v>
      </c>
      <c r="C17" s="7">
        <v>2</v>
      </c>
    </row>
    <row r="18" spans="1:3" x14ac:dyDescent="0.3">
      <c r="A18" s="6" t="s">
        <v>115</v>
      </c>
      <c r="B18" s="9">
        <v>0</v>
      </c>
      <c r="C18" s="7">
        <v>1</v>
      </c>
    </row>
    <row r="19" spans="1:3" x14ac:dyDescent="0.3">
      <c r="A19" s="6" t="s">
        <v>171</v>
      </c>
      <c r="B19" s="9">
        <v>0</v>
      </c>
      <c r="C19" s="7">
        <v>1</v>
      </c>
    </row>
    <row r="20" spans="1:3" x14ac:dyDescent="0.3">
      <c r="A20" s="6" t="s">
        <v>24</v>
      </c>
      <c r="B20" s="9">
        <v>3</v>
      </c>
      <c r="C20" s="7">
        <v>5</v>
      </c>
    </row>
    <row r="21" spans="1:3" x14ac:dyDescent="0.3">
      <c r="A21" s="6" t="s">
        <v>25</v>
      </c>
      <c r="B21" s="9">
        <v>0</v>
      </c>
      <c r="C21" s="7">
        <v>1</v>
      </c>
    </row>
    <row r="22" spans="1:3" x14ac:dyDescent="0.3">
      <c r="A22" s="6" t="s">
        <v>169</v>
      </c>
      <c r="B22" s="9">
        <v>5</v>
      </c>
      <c r="C22" s="7">
        <v>4</v>
      </c>
    </row>
    <row r="23" spans="1:3" x14ac:dyDescent="0.3">
      <c r="A23" s="49" t="s">
        <v>170</v>
      </c>
      <c r="B23" s="9">
        <v>1</v>
      </c>
      <c r="C23" s="62">
        <v>19</v>
      </c>
    </row>
    <row r="24" spans="1:3" x14ac:dyDescent="0.3">
      <c r="A24" s="49" t="s">
        <v>29</v>
      </c>
      <c r="B24" s="9">
        <v>1</v>
      </c>
      <c r="C24" s="62">
        <v>13</v>
      </c>
    </row>
    <row r="25" spans="1:3" x14ac:dyDescent="0.3">
      <c r="A25" s="10" t="s">
        <v>9</v>
      </c>
      <c r="B25" s="11">
        <f>SUM(B5:B24)</f>
        <v>468</v>
      </c>
      <c r="C25" s="11">
        <f>SUM(C5:C24)</f>
        <v>1082</v>
      </c>
    </row>
    <row r="28" spans="1:3" x14ac:dyDescent="0.3">
      <c r="B28">
        <f>5/B25</f>
        <v>1.0683760683760684E-2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6"/>
  <sheetViews>
    <sheetView topLeftCell="A10" workbookViewId="0">
      <selection activeCell="A2" sqref="A2"/>
    </sheetView>
  </sheetViews>
  <sheetFormatPr baseColWidth="10" defaultRowHeight="14.4" x14ac:dyDescent="0.3"/>
  <cols>
    <col min="1" max="1" width="58.44140625" customWidth="1"/>
    <col min="5" max="5" width="62.5546875" customWidth="1"/>
    <col min="7" max="7" width="9.88671875" customWidth="1"/>
    <col min="8" max="8" width="52.109375" customWidth="1"/>
    <col min="9" max="9" width="12.21875" customWidth="1"/>
  </cols>
  <sheetData>
    <row r="2" spans="1:9" ht="18" x14ac:dyDescent="0.35">
      <c r="A2" s="1" t="s">
        <v>209</v>
      </c>
    </row>
    <row r="3" spans="1:9" x14ac:dyDescent="0.3">
      <c r="D3" t="s">
        <v>203</v>
      </c>
    </row>
    <row r="4" spans="1:9" x14ac:dyDescent="0.3">
      <c r="A4" s="21" t="s">
        <v>15</v>
      </c>
      <c r="B4" s="78" t="s">
        <v>16</v>
      </c>
      <c r="C4" s="21" t="s">
        <v>4</v>
      </c>
      <c r="F4" t="s">
        <v>183</v>
      </c>
      <c r="G4" t="s">
        <v>184</v>
      </c>
      <c r="H4" t="s">
        <v>185</v>
      </c>
      <c r="I4" t="s">
        <v>186</v>
      </c>
    </row>
    <row r="5" spans="1:9" x14ac:dyDescent="0.3">
      <c r="A5" s="27" t="s">
        <v>117</v>
      </c>
      <c r="B5" s="38">
        <v>0</v>
      </c>
      <c r="C5" s="22">
        <v>3</v>
      </c>
      <c r="D5" t="s">
        <v>187</v>
      </c>
      <c r="E5" t="s">
        <v>27</v>
      </c>
      <c r="F5">
        <v>2</v>
      </c>
      <c r="G5">
        <v>1.7</v>
      </c>
      <c r="H5">
        <v>1.7</v>
      </c>
      <c r="I5">
        <v>1.7</v>
      </c>
    </row>
    <row r="6" spans="1:9" x14ac:dyDescent="0.3">
      <c r="A6" s="27" t="s">
        <v>27</v>
      </c>
      <c r="B6" s="17">
        <v>2</v>
      </c>
      <c r="C6" s="22">
        <v>1</v>
      </c>
      <c r="E6" t="s">
        <v>19</v>
      </c>
      <c r="F6">
        <v>23</v>
      </c>
      <c r="G6">
        <v>19.5</v>
      </c>
      <c r="H6">
        <v>19.5</v>
      </c>
      <c r="I6">
        <v>21.2</v>
      </c>
    </row>
    <row r="7" spans="1:9" x14ac:dyDescent="0.3">
      <c r="A7" s="57" t="s">
        <v>19</v>
      </c>
      <c r="B7" s="58">
        <v>23</v>
      </c>
      <c r="C7" s="50">
        <v>43</v>
      </c>
      <c r="E7" t="s">
        <v>20</v>
      </c>
      <c r="F7">
        <v>1</v>
      </c>
      <c r="G7">
        <v>0.8</v>
      </c>
      <c r="H7">
        <v>0.8</v>
      </c>
      <c r="I7">
        <v>22</v>
      </c>
    </row>
    <row r="8" spans="1:9" x14ac:dyDescent="0.3">
      <c r="A8" s="27" t="s">
        <v>20</v>
      </c>
      <c r="B8" s="17">
        <v>1</v>
      </c>
      <c r="C8" s="22">
        <v>5</v>
      </c>
      <c r="E8" t="s">
        <v>21</v>
      </c>
      <c r="F8">
        <v>81</v>
      </c>
      <c r="G8">
        <v>68.599999999999994</v>
      </c>
      <c r="H8">
        <v>68.599999999999994</v>
      </c>
      <c r="I8">
        <v>90.7</v>
      </c>
    </row>
    <row r="9" spans="1:9" x14ac:dyDescent="0.3">
      <c r="A9" s="57" t="s">
        <v>21</v>
      </c>
      <c r="B9" s="58">
        <v>81</v>
      </c>
      <c r="C9" s="50">
        <v>61</v>
      </c>
      <c r="E9" t="s">
        <v>28</v>
      </c>
      <c r="F9">
        <v>2</v>
      </c>
      <c r="G9">
        <v>1.7</v>
      </c>
      <c r="H9">
        <v>1.7</v>
      </c>
      <c r="I9">
        <v>92.4</v>
      </c>
    </row>
    <row r="10" spans="1:9" x14ac:dyDescent="0.3">
      <c r="A10" s="27" t="s">
        <v>28</v>
      </c>
      <c r="B10" s="17">
        <v>2</v>
      </c>
      <c r="C10" s="22">
        <v>2</v>
      </c>
      <c r="E10" t="s">
        <v>114</v>
      </c>
      <c r="F10">
        <v>1</v>
      </c>
      <c r="G10">
        <v>0.8</v>
      </c>
      <c r="H10">
        <v>0.8</v>
      </c>
      <c r="I10">
        <v>93.2</v>
      </c>
    </row>
    <row r="11" spans="1:9" x14ac:dyDescent="0.3">
      <c r="A11" s="27" t="s">
        <v>114</v>
      </c>
      <c r="B11" s="17">
        <v>1</v>
      </c>
      <c r="C11" s="22">
        <v>0</v>
      </c>
      <c r="E11" t="s">
        <v>23</v>
      </c>
      <c r="F11">
        <v>1</v>
      </c>
      <c r="G11">
        <v>0.8</v>
      </c>
      <c r="H11">
        <v>0.8</v>
      </c>
      <c r="I11">
        <v>94.1</v>
      </c>
    </row>
    <row r="12" spans="1:9" x14ac:dyDescent="0.3">
      <c r="A12" s="27" t="s">
        <v>22</v>
      </c>
      <c r="B12" s="17">
        <v>0</v>
      </c>
      <c r="C12" s="22">
        <v>6</v>
      </c>
      <c r="E12" t="s">
        <v>115</v>
      </c>
      <c r="F12">
        <v>1</v>
      </c>
      <c r="G12">
        <v>0.8</v>
      </c>
      <c r="H12">
        <v>0.8</v>
      </c>
      <c r="I12">
        <v>94.9</v>
      </c>
    </row>
    <row r="13" spans="1:9" x14ac:dyDescent="0.3">
      <c r="A13" s="27" t="s">
        <v>23</v>
      </c>
      <c r="B13" s="17">
        <v>1</v>
      </c>
      <c r="C13" s="22">
        <v>2</v>
      </c>
      <c r="E13" t="s">
        <v>24</v>
      </c>
      <c r="F13">
        <v>3</v>
      </c>
      <c r="G13">
        <v>2.5</v>
      </c>
      <c r="H13">
        <v>2.5</v>
      </c>
      <c r="I13">
        <v>97.5</v>
      </c>
    </row>
    <row r="14" spans="1:9" x14ac:dyDescent="0.3">
      <c r="A14" s="27" t="s">
        <v>118</v>
      </c>
      <c r="B14" s="17">
        <v>0</v>
      </c>
      <c r="C14" s="22">
        <v>1</v>
      </c>
      <c r="E14" t="s">
        <v>26</v>
      </c>
      <c r="F14">
        <v>118</v>
      </c>
      <c r="G14">
        <v>100</v>
      </c>
      <c r="H14">
        <v>100</v>
      </c>
    </row>
    <row r="15" spans="1:9" x14ac:dyDescent="0.3">
      <c r="A15" s="27" t="s">
        <v>119</v>
      </c>
      <c r="B15" s="17">
        <v>0</v>
      </c>
      <c r="C15" s="22">
        <v>1</v>
      </c>
    </row>
    <row r="16" spans="1:9" x14ac:dyDescent="0.3">
      <c r="A16" s="27" t="s">
        <v>115</v>
      </c>
      <c r="B16" s="17">
        <v>1</v>
      </c>
      <c r="C16" s="22">
        <v>3</v>
      </c>
    </row>
    <row r="17" spans="1:3" x14ac:dyDescent="0.3">
      <c r="A17" s="27" t="s">
        <v>24</v>
      </c>
      <c r="B17" s="17">
        <v>3</v>
      </c>
      <c r="C17" s="22">
        <v>3</v>
      </c>
    </row>
    <row r="18" spans="1:3" x14ac:dyDescent="0.3">
      <c r="A18" s="27" t="s">
        <v>116</v>
      </c>
      <c r="B18" s="17">
        <v>1</v>
      </c>
      <c r="C18" s="22">
        <v>0</v>
      </c>
    </row>
    <row r="19" spans="1:3" x14ac:dyDescent="0.3">
      <c r="A19" s="27" t="s">
        <v>120</v>
      </c>
      <c r="B19" s="17">
        <v>0</v>
      </c>
      <c r="C19" s="22">
        <v>1</v>
      </c>
    </row>
    <row r="20" spans="1:3" x14ac:dyDescent="0.3">
      <c r="A20" s="27" t="s">
        <v>29</v>
      </c>
      <c r="B20" s="17">
        <v>2</v>
      </c>
      <c r="C20" s="22">
        <v>1</v>
      </c>
    </row>
    <row r="21" spans="1:3" x14ac:dyDescent="0.3">
      <c r="A21" s="8" t="s">
        <v>9</v>
      </c>
      <c r="B21" s="19">
        <f>SUM(B5:B20)</f>
        <v>118</v>
      </c>
      <c r="C21" s="19">
        <f>SUM(C5:C20)</f>
        <v>133</v>
      </c>
    </row>
    <row r="23" spans="1:3" ht="18" x14ac:dyDescent="0.35">
      <c r="A23" s="1" t="s">
        <v>210</v>
      </c>
    </row>
    <row r="25" spans="1:3" x14ac:dyDescent="0.3">
      <c r="A25" s="21" t="s">
        <v>15</v>
      </c>
      <c r="B25" s="77" t="s">
        <v>16</v>
      </c>
      <c r="C25" s="16" t="s">
        <v>4</v>
      </c>
    </row>
    <row r="26" spans="1:3" x14ac:dyDescent="0.3">
      <c r="A26" s="27" t="s">
        <v>117</v>
      </c>
      <c r="B26" s="40">
        <f>(B5/B$21)*100</f>
        <v>0</v>
      </c>
      <c r="C26" s="39">
        <f>(C5/C$21)*100</f>
        <v>2.2556390977443606</v>
      </c>
    </row>
    <row r="27" spans="1:3" x14ac:dyDescent="0.3">
      <c r="A27" s="27" t="s">
        <v>27</v>
      </c>
      <c r="B27" s="40">
        <f>(B6/B$21)*100</f>
        <v>1.6949152542372881</v>
      </c>
      <c r="C27" s="39">
        <f>(C6/C$21)*100</f>
        <v>0.75187969924812026</v>
      </c>
    </row>
    <row r="28" spans="1:3" x14ac:dyDescent="0.3">
      <c r="A28" s="27" t="s">
        <v>19</v>
      </c>
      <c r="B28" s="40">
        <f>(B7/B$21)*100</f>
        <v>19.491525423728813</v>
      </c>
      <c r="C28" s="39">
        <f>(C7/C$21)*100</f>
        <v>32.330827067669169</v>
      </c>
    </row>
    <row r="29" spans="1:3" x14ac:dyDescent="0.3">
      <c r="A29" s="27" t="s">
        <v>20</v>
      </c>
      <c r="B29" s="40">
        <f>(B8/B$21)*100</f>
        <v>0.84745762711864403</v>
      </c>
      <c r="C29" s="39">
        <f>(C8/C$21)*100</f>
        <v>3.7593984962406015</v>
      </c>
    </row>
    <row r="30" spans="1:3" x14ac:dyDescent="0.3">
      <c r="A30" s="27" t="s">
        <v>21</v>
      </c>
      <c r="B30" s="40">
        <f>(B9/B$21)*100</f>
        <v>68.644067796610159</v>
      </c>
      <c r="C30" s="39">
        <f>(C9/C$21)*100</f>
        <v>45.864661654135332</v>
      </c>
    </row>
    <row r="31" spans="1:3" x14ac:dyDescent="0.3">
      <c r="A31" s="27" t="s">
        <v>28</v>
      </c>
      <c r="B31" s="40">
        <f>(B10/B$21)*100</f>
        <v>1.6949152542372881</v>
      </c>
      <c r="C31" s="39">
        <f>(C10/C$21)*100</f>
        <v>1.5037593984962405</v>
      </c>
    </row>
    <row r="32" spans="1:3" x14ac:dyDescent="0.3">
      <c r="A32" s="27" t="s">
        <v>114</v>
      </c>
      <c r="B32" s="40">
        <f>(B11/B$21)*100</f>
        <v>0.84745762711864403</v>
      </c>
      <c r="C32" s="39">
        <f>(C11/C$21)*100</f>
        <v>0</v>
      </c>
    </row>
    <row r="33" spans="1:15" x14ac:dyDescent="0.3">
      <c r="A33" s="27" t="s">
        <v>22</v>
      </c>
      <c r="B33" s="40">
        <f>(B12/B$21)*100</f>
        <v>0</v>
      </c>
      <c r="C33" s="39">
        <f>(C12/C$21)*100</f>
        <v>4.5112781954887211</v>
      </c>
    </row>
    <row r="34" spans="1:15" x14ac:dyDescent="0.3">
      <c r="A34" s="27" t="s">
        <v>23</v>
      </c>
      <c r="B34" s="40">
        <f>(B13/B$21)*100</f>
        <v>0.84745762711864403</v>
      </c>
      <c r="C34" s="39">
        <f>(C13/C$21)*100</f>
        <v>1.5037593984962405</v>
      </c>
    </row>
    <row r="35" spans="1:15" x14ac:dyDescent="0.3">
      <c r="A35" s="27" t="s">
        <v>118</v>
      </c>
      <c r="B35" s="40">
        <f t="shared" ref="B35:C35" si="0">(B14/B$21)*100</f>
        <v>0</v>
      </c>
      <c r="C35" s="39">
        <f t="shared" si="0"/>
        <v>0.75187969924812026</v>
      </c>
    </row>
    <row r="36" spans="1:15" x14ac:dyDescent="0.3">
      <c r="A36" s="27" t="s">
        <v>119</v>
      </c>
      <c r="B36" s="40">
        <f t="shared" ref="B36:C36" si="1">(B15/B$21)*100</f>
        <v>0</v>
      </c>
      <c r="C36" s="39">
        <f t="shared" si="1"/>
        <v>0.75187969924812026</v>
      </c>
    </row>
    <row r="37" spans="1:15" x14ac:dyDescent="0.3">
      <c r="A37" s="27" t="s">
        <v>115</v>
      </c>
      <c r="B37" s="40">
        <f t="shared" ref="B37:C37" si="2">(B16/B$21)*100</f>
        <v>0.84745762711864403</v>
      </c>
      <c r="C37" s="39">
        <f t="shared" si="2"/>
        <v>2.2556390977443606</v>
      </c>
    </row>
    <row r="38" spans="1:15" x14ac:dyDescent="0.3">
      <c r="A38" s="27" t="s">
        <v>24</v>
      </c>
      <c r="B38" s="40">
        <f t="shared" ref="B38:C38" si="3">(B17/B$21)*100</f>
        <v>2.5423728813559325</v>
      </c>
      <c r="C38" s="39">
        <f t="shared" si="3"/>
        <v>2.2556390977443606</v>
      </c>
    </row>
    <row r="39" spans="1:15" x14ac:dyDescent="0.3">
      <c r="A39" s="27" t="s">
        <v>116</v>
      </c>
      <c r="B39" s="40">
        <f t="shared" ref="B39:C39" si="4">(B18/B$21)*100</f>
        <v>0.84745762711864403</v>
      </c>
      <c r="C39" s="39">
        <f t="shared" si="4"/>
        <v>0</v>
      </c>
    </row>
    <row r="40" spans="1:15" x14ac:dyDescent="0.3">
      <c r="A40" s="27" t="s">
        <v>120</v>
      </c>
      <c r="B40" s="40">
        <f t="shared" ref="B40:C40" si="5">(B19/B$21)*100</f>
        <v>0</v>
      </c>
      <c r="C40" s="39">
        <f t="shared" si="5"/>
        <v>0.75187969924812026</v>
      </c>
    </row>
    <row r="41" spans="1:15" x14ac:dyDescent="0.3">
      <c r="A41" s="27" t="s">
        <v>29</v>
      </c>
      <c r="B41" s="40">
        <f t="shared" ref="B41:C41" si="6">(B20/B$21)*100</f>
        <v>1.6949152542372881</v>
      </c>
      <c r="C41" s="39">
        <f t="shared" si="6"/>
        <v>0.75187969924812026</v>
      </c>
    </row>
    <row r="42" spans="1:15" x14ac:dyDescent="0.3">
      <c r="A42" s="8" t="s">
        <v>9</v>
      </c>
      <c r="B42" s="41">
        <f t="shared" ref="B42:C42" si="7">(B21/B$21)*100</f>
        <v>100</v>
      </c>
      <c r="C42" s="42">
        <f t="shared" si="7"/>
        <v>100</v>
      </c>
    </row>
    <row r="43" spans="1:15" x14ac:dyDescent="0.3">
      <c r="J43" s="71"/>
      <c r="K43" s="71"/>
      <c r="L43" s="71"/>
      <c r="M43" s="71"/>
      <c r="N43" s="71"/>
      <c r="O43" s="71"/>
    </row>
    <row r="44" spans="1:15" x14ac:dyDescent="0.3">
      <c r="A44" s="71"/>
      <c r="D44" s="10" t="s">
        <v>95</v>
      </c>
      <c r="E44" s="8" t="s">
        <v>96</v>
      </c>
      <c r="F44" s="14" t="s">
        <v>4</v>
      </c>
      <c r="G44" s="8" t="s">
        <v>95</v>
      </c>
      <c r="H44" s="10" t="s">
        <v>96</v>
      </c>
      <c r="I44" s="45" t="s">
        <v>0</v>
      </c>
      <c r="J44" s="71"/>
      <c r="K44" s="71"/>
      <c r="L44" s="71"/>
      <c r="M44" s="71"/>
      <c r="N44" s="71"/>
      <c r="O44" s="71"/>
    </row>
    <row r="45" spans="1:15" x14ac:dyDescent="0.3">
      <c r="A45" s="71"/>
      <c r="D45" s="34">
        <v>75</v>
      </c>
      <c r="E45" s="43" t="s">
        <v>121</v>
      </c>
      <c r="F45" s="17">
        <v>1</v>
      </c>
      <c r="G45" s="46">
        <v>113</v>
      </c>
      <c r="H45" s="35" t="s">
        <v>148</v>
      </c>
      <c r="I45" s="22">
        <v>1</v>
      </c>
      <c r="J45" s="71"/>
      <c r="K45" s="71"/>
      <c r="L45" s="71"/>
      <c r="M45" s="71"/>
      <c r="N45" s="71"/>
      <c r="O45" s="71"/>
    </row>
    <row r="46" spans="1:15" x14ac:dyDescent="0.3">
      <c r="A46" s="71"/>
      <c r="D46" s="34">
        <v>76</v>
      </c>
      <c r="E46" s="43" t="s">
        <v>122</v>
      </c>
      <c r="F46" s="17">
        <v>1</v>
      </c>
      <c r="G46" s="46">
        <v>114</v>
      </c>
      <c r="H46" s="35" t="s">
        <v>149</v>
      </c>
      <c r="I46" s="22">
        <v>1</v>
      </c>
      <c r="J46" s="71"/>
      <c r="K46" s="71"/>
      <c r="L46" s="71"/>
      <c r="M46" s="71"/>
      <c r="N46" s="71"/>
      <c r="O46" s="71"/>
    </row>
    <row r="47" spans="1:15" x14ac:dyDescent="0.3">
      <c r="A47" s="71"/>
      <c r="D47" s="34">
        <v>77</v>
      </c>
      <c r="E47" s="43" t="s">
        <v>123</v>
      </c>
      <c r="F47" s="17">
        <v>1</v>
      </c>
      <c r="G47" s="59">
        <v>150</v>
      </c>
      <c r="H47" s="55" t="s">
        <v>126</v>
      </c>
      <c r="I47" s="50">
        <v>3</v>
      </c>
      <c r="J47" s="71"/>
      <c r="K47" s="71"/>
      <c r="L47" s="71"/>
      <c r="M47" s="71"/>
      <c r="N47" s="71"/>
      <c r="O47" s="71"/>
    </row>
    <row r="48" spans="1:15" x14ac:dyDescent="0.3">
      <c r="A48" s="71"/>
      <c r="D48" s="34">
        <v>120</v>
      </c>
      <c r="E48" s="43" t="s">
        <v>124</v>
      </c>
      <c r="F48" s="17">
        <v>1</v>
      </c>
      <c r="G48" s="59">
        <v>158</v>
      </c>
      <c r="H48" s="55" t="s">
        <v>34</v>
      </c>
      <c r="I48" s="50">
        <v>3</v>
      </c>
      <c r="J48" s="71"/>
      <c r="K48" s="71"/>
      <c r="L48" s="71"/>
      <c r="M48" s="71"/>
      <c r="N48" s="71"/>
      <c r="O48" s="71"/>
    </row>
    <row r="49" spans="1:15" x14ac:dyDescent="0.3">
      <c r="A49" s="71"/>
      <c r="D49" s="52">
        <v>148</v>
      </c>
      <c r="E49" s="53" t="s">
        <v>101</v>
      </c>
      <c r="F49" s="58">
        <v>7</v>
      </c>
      <c r="G49" s="46">
        <v>159</v>
      </c>
      <c r="H49" s="35" t="s">
        <v>150</v>
      </c>
      <c r="I49" s="22">
        <v>1</v>
      </c>
      <c r="J49" s="71"/>
      <c r="K49" s="71"/>
      <c r="L49" s="71"/>
      <c r="M49" s="71"/>
      <c r="N49" s="71"/>
      <c r="O49" s="71"/>
    </row>
    <row r="50" spans="1:15" x14ac:dyDescent="0.3">
      <c r="A50" s="71"/>
      <c r="D50" s="52">
        <v>149</v>
      </c>
      <c r="E50" s="53" t="s">
        <v>125</v>
      </c>
      <c r="F50" s="58">
        <v>2</v>
      </c>
      <c r="G50" s="59">
        <v>160</v>
      </c>
      <c r="H50" s="55" t="s">
        <v>37</v>
      </c>
      <c r="I50" s="50">
        <v>2</v>
      </c>
      <c r="J50" s="71"/>
      <c r="K50" s="71"/>
      <c r="L50" s="71"/>
      <c r="M50" s="71"/>
      <c r="N50" s="71"/>
      <c r="O50" s="71"/>
    </row>
    <row r="51" spans="1:15" x14ac:dyDescent="0.3">
      <c r="A51" s="71"/>
      <c r="D51" s="52">
        <v>150</v>
      </c>
      <c r="E51" s="53" t="s">
        <v>126</v>
      </c>
      <c r="F51" s="58">
        <v>2</v>
      </c>
      <c r="G51" s="59">
        <v>162</v>
      </c>
      <c r="H51" s="55" t="s">
        <v>38</v>
      </c>
      <c r="I51" s="50">
        <v>2</v>
      </c>
      <c r="J51" s="71"/>
      <c r="K51" s="71"/>
      <c r="L51" s="71"/>
      <c r="M51" s="71"/>
      <c r="N51" s="71"/>
      <c r="O51" s="71"/>
    </row>
    <row r="52" spans="1:15" x14ac:dyDescent="0.3">
      <c r="A52" s="71"/>
      <c r="D52" s="34">
        <v>151</v>
      </c>
      <c r="E52" s="43" t="s">
        <v>127</v>
      </c>
      <c r="F52" s="17">
        <v>1</v>
      </c>
      <c r="G52" s="59">
        <v>167</v>
      </c>
      <c r="H52" s="55" t="s">
        <v>42</v>
      </c>
      <c r="I52" s="50">
        <v>9</v>
      </c>
      <c r="J52" s="71"/>
      <c r="K52" s="71"/>
      <c r="L52" s="71"/>
      <c r="M52" s="71"/>
      <c r="N52" s="71"/>
      <c r="O52" s="71"/>
    </row>
    <row r="53" spans="1:15" x14ac:dyDescent="0.3">
      <c r="A53" s="71"/>
      <c r="D53" s="52" t="s">
        <v>128</v>
      </c>
      <c r="E53" s="53" t="s">
        <v>129</v>
      </c>
      <c r="F53" s="58">
        <v>4</v>
      </c>
      <c r="G53" s="46">
        <v>170</v>
      </c>
      <c r="H53" s="35" t="s">
        <v>132</v>
      </c>
      <c r="I53" s="22">
        <v>1</v>
      </c>
      <c r="J53" s="71"/>
      <c r="K53" s="71"/>
      <c r="L53" s="71"/>
      <c r="M53" s="71"/>
      <c r="N53" s="71"/>
      <c r="O53" s="71"/>
    </row>
    <row r="54" spans="1:15" x14ac:dyDescent="0.3">
      <c r="A54" s="71"/>
      <c r="D54" s="34" t="s">
        <v>130</v>
      </c>
      <c r="E54" s="43" t="s">
        <v>131</v>
      </c>
      <c r="F54" s="17">
        <v>1</v>
      </c>
      <c r="G54" s="59">
        <v>171</v>
      </c>
      <c r="H54" s="55" t="s">
        <v>102</v>
      </c>
      <c r="I54" s="50">
        <v>2</v>
      </c>
      <c r="J54" s="71"/>
      <c r="K54" s="71"/>
      <c r="L54" s="71"/>
      <c r="M54" s="71"/>
      <c r="N54" s="71"/>
      <c r="O54" s="71"/>
    </row>
    <row r="55" spans="1:15" x14ac:dyDescent="0.3">
      <c r="A55" s="71"/>
      <c r="D55" s="52">
        <v>158</v>
      </c>
      <c r="E55" s="53" t="s">
        <v>34</v>
      </c>
      <c r="F55" s="58">
        <v>6</v>
      </c>
      <c r="G55" s="46">
        <v>193</v>
      </c>
      <c r="H55" s="35" t="s">
        <v>151</v>
      </c>
      <c r="I55" s="22">
        <v>1</v>
      </c>
      <c r="J55" s="71"/>
      <c r="K55" s="71"/>
      <c r="L55" s="71"/>
      <c r="M55" s="71"/>
      <c r="N55" s="71"/>
      <c r="O55" s="71"/>
    </row>
    <row r="56" spans="1:15" x14ac:dyDescent="0.3">
      <c r="A56" s="71"/>
      <c r="D56" s="34">
        <v>160</v>
      </c>
      <c r="E56" s="43" t="s">
        <v>37</v>
      </c>
      <c r="F56" s="17">
        <v>1</v>
      </c>
      <c r="G56" s="59" t="s">
        <v>152</v>
      </c>
      <c r="H56" s="55" t="s">
        <v>153</v>
      </c>
      <c r="I56" s="50">
        <v>3</v>
      </c>
      <c r="J56" s="71"/>
      <c r="K56" s="71"/>
      <c r="L56" s="71"/>
      <c r="M56" s="71"/>
      <c r="N56" s="71"/>
      <c r="O56" s="71"/>
    </row>
    <row r="57" spans="1:15" x14ac:dyDescent="0.3">
      <c r="A57" s="71"/>
      <c r="D57" s="52" t="s">
        <v>40</v>
      </c>
      <c r="E57" s="53" t="s">
        <v>41</v>
      </c>
      <c r="F57" s="58">
        <v>2</v>
      </c>
      <c r="G57" s="59" t="s">
        <v>133</v>
      </c>
      <c r="H57" s="55" t="s">
        <v>134</v>
      </c>
      <c r="I57" s="50">
        <v>7</v>
      </c>
      <c r="J57" s="71"/>
      <c r="K57" s="71"/>
      <c r="L57" s="71"/>
      <c r="M57" s="71"/>
      <c r="N57" s="71"/>
      <c r="O57" s="71"/>
    </row>
    <row r="58" spans="1:15" x14ac:dyDescent="0.3">
      <c r="A58" s="71"/>
      <c r="D58" s="52">
        <v>167</v>
      </c>
      <c r="E58" s="53" t="s">
        <v>42</v>
      </c>
      <c r="F58" s="58">
        <v>12</v>
      </c>
      <c r="G58" s="59" t="s">
        <v>135</v>
      </c>
      <c r="H58" s="55" t="s">
        <v>136</v>
      </c>
      <c r="I58" s="50">
        <v>3</v>
      </c>
      <c r="J58" s="71"/>
      <c r="K58" s="71"/>
      <c r="L58" s="71"/>
      <c r="M58" s="71"/>
      <c r="N58" s="71"/>
      <c r="O58" s="71"/>
    </row>
    <row r="59" spans="1:15" x14ac:dyDescent="0.3">
      <c r="A59" s="71"/>
      <c r="D59" s="52">
        <v>170</v>
      </c>
      <c r="E59" s="53" t="s">
        <v>132</v>
      </c>
      <c r="F59" s="58">
        <v>3</v>
      </c>
      <c r="G59" s="46" t="s">
        <v>154</v>
      </c>
      <c r="H59" s="36" t="s">
        <v>155</v>
      </c>
      <c r="I59" s="22">
        <v>1</v>
      </c>
      <c r="J59" s="71"/>
      <c r="K59" s="71"/>
      <c r="L59" s="71"/>
      <c r="M59" s="71"/>
      <c r="N59" s="71"/>
      <c r="O59" s="71"/>
    </row>
    <row r="60" spans="1:15" x14ac:dyDescent="0.3">
      <c r="A60" s="71"/>
      <c r="D60" s="52">
        <v>171</v>
      </c>
      <c r="E60" s="53" t="s">
        <v>102</v>
      </c>
      <c r="F60" s="58">
        <v>2</v>
      </c>
      <c r="G60" s="59" t="s">
        <v>45</v>
      </c>
      <c r="H60" s="56" t="s">
        <v>46</v>
      </c>
      <c r="I60" s="50">
        <v>15</v>
      </c>
      <c r="J60" s="71"/>
      <c r="K60" s="71"/>
      <c r="L60" s="71"/>
      <c r="M60" s="71"/>
      <c r="N60" s="71"/>
      <c r="O60" s="71"/>
    </row>
    <row r="61" spans="1:15" x14ac:dyDescent="0.3">
      <c r="A61" s="71"/>
      <c r="D61" s="52" t="s">
        <v>133</v>
      </c>
      <c r="E61" s="53" t="s">
        <v>134</v>
      </c>
      <c r="F61" s="58">
        <v>5</v>
      </c>
      <c r="G61" s="46" t="s">
        <v>156</v>
      </c>
      <c r="H61" s="36" t="s">
        <v>157</v>
      </c>
      <c r="I61" s="22">
        <v>1</v>
      </c>
      <c r="J61" s="71"/>
      <c r="K61" s="71"/>
      <c r="L61" s="71"/>
      <c r="M61" s="71"/>
      <c r="N61" s="71"/>
      <c r="O61" s="71"/>
    </row>
    <row r="62" spans="1:15" x14ac:dyDescent="0.3">
      <c r="A62" s="71"/>
      <c r="D62" s="52" t="s">
        <v>135</v>
      </c>
      <c r="E62" s="53" t="s">
        <v>136</v>
      </c>
      <c r="F62" s="58">
        <v>5</v>
      </c>
      <c r="G62" s="59" t="s">
        <v>47</v>
      </c>
      <c r="H62" s="56" t="s">
        <v>48</v>
      </c>
      <c r="I62" s="50">
        <v>18</v>
      </c>
      <c r="J62" s="71"/>
      <c r="K62" s="71"/>
      <c r="L62" s="71"/>
      <c r="M62" s="71"/>
      <c r="N62" s="71"/>
      <c r="O62" s="71"/>
    </row>
    <row r="63" spans="1:15" x14ac:dyDescent="0.3">
      <c r="A63" s="71"/>
      <c r="D63" s="52" t="s">
        <v>45</v>
      </c>
      <c r="E63" s="54" t="s">
        <v>46</v>
      </c>
      <c r="F63" s="58">
        <v>13</v>
      </c>
      <c r="G63" s="59">
        <v>213</v>
      </c>
      <c r="H63" s="55" t="s">
        <v>158</v>
      </c>
      <c r="I63" s="50">
        <v>2</v>
      </c>
      <c r="J63" s="71"/>
      <c r="K63" s="71"/>
      <c r="L63" s="71"/>
      <c r="M63" s="71"/>
      <c r="N63" s="71"/>
      <c r="O63" s="71"/>
    </row>
    <row r="64" spans="1:15" x14ac:dyDescent="0.3">
      <c r="A64" s="71"/>
      <c r="D64" s="52" t="s">
        <v>47</v>
      </c>
      <c r="E64" s="54" t="s">
        <v>48</v>
      </c>
      <c r="F64" s="58">
        <v>17</v>
      </c>
      <c r="G64" s="59">
        <v>218</v>
      </c>
      <c r="H64" s="55" t="s">
        <v>137</v>
      </c>
      <c r="I64" s="50">
        <v>2</v>
      </c>
      <c r="J64" s="71"/>
      <c r="K64" s="71"/>
      <c r="L64" s="71"/>
      <c r="M64" s="71"/>
      <c r="N64" s="71"/>
      <c r="O64" s="71"/>
    </row>
    <row r="65" spans="1:15" x14ac:dyDescent="0.3">
      <c r="A65" s="71"/>
      <c r="D65" s="34">
        <v>218</v>
      </c>
      <c r="E65" s="43" t="s">
        <v>137</v>
      </c>
      <c r="F65" s="17">
        <v>1</v>
      </c>
      <c r="G65" s="59">
        <v>219</v>
      </c>
      <c r="H65" s="55" t="s">
        <v>51</v>
      </c>
      <c r="I65" s="50">
        <v>14</v>
      </c>
      <c r="J65" s="71"/>
      <c r="K65" s="71"/>
      <c r="L65" s="71"/>
      <c r="M65" s="71"/>
      <c r="N65" s="71"/>
      <c r="O65" s="71"/>
    </row>
    <row r="66" spans="1:15" x14ac:dyDescent="0.3">
      <c r="A66" s="71"/>
      <c r="D66" s="52">
        <v>219</v>
      </c>
      <c r="E66" s="53" t="s">
        <v>51</v>
      </c>
      <c r="F66" s="58">
        <v>8</v>
      </c>
      <c r="G66" s="59">
        <v>221</v>
      </c>
      <c r="H66" s="55" t="s">
        <v>159</v>
      </c>
      <c r="I66" s="50">
        <v>2</v>
      </c>
      <c r="J66" s="71"/>
      <c r="K66" s="71"/>
      <c r="L66" s="71"/>
      <c r="M66" s="71"/>
      <c r="N66" s="71"/>
      <c r="O66" s="71"/>
    </row>
    <row r="67" spans="1:15" x14ac:dyDescent="0.3">
      <c r="A67" s="71"/>
      <c r="D67" s="34">
        <v>222</v>
      </c>
      <c r="E67" s="43" t="s">
        <v>104</v>
      </c>
      <c r="F67" s="17">
        <v>1</v>
      </c>
      <c r="G67" s="59">
        <v>222</v>
      </c>
      <c r="H67" s="55" t="s">
        <v>104</v>
      </c>
      <c r="I67" s="50">
        <v>4</v>
      </c>
      <c r="J67" s="71"/>
      <c r="K67" s="71"/>
      <c r="L67" s="71"/>
      <c r="M67" s="71"/>
      <c r="N67" s="71"/>
      <c r="O67" s="71"/>
    </row>
    <row r="68" spans="1:15" x14ac:dyDescent="0.3">
      <c r="A68" s="71"/>
      <c r="D68" s="52">
        <v>224</v>
      </c>
      <c r="E68" s="53" t="s">
        <v>57</v>
      </c>
      <c r="F68" s="58">
        <v>8</v>
      </c>
      <c r="G68" s="46">
        <v>223</v>
      </c>
      <c r="H68" s="35" t="s">
        <v>56</v>
      </c>
      <c r="I68" s="22">
        <v>1</v>
      </c>
      <c r="J68" s="71"/>
      <c r="K68" s="71"/>
      <c r="L68" s="71"/>
      <c r="M68" s="71"/>
      <c r="N68" s="71"/>
      <c r="O68" s="71"/>
    </row>
    <row r="69" spans="1:15" x14ac:dyDescent="0.3">
      <c r="A69" s="71"/>
      <c r="D69" s="34">
        <v>226</v>
      </c>
      <c r="E69" s="43" t="s">
        <v>138</v>
      </c>
      <c r="F69" s="17">
        <v>1</v>
      </c>
      <c r="G69" s="59">
        <v>224</v>
      </c>
      <c r="H69" s="55" t="s">
        <v>57</v>
      </c>
      <c r="I69" s="50">
        <v>4</v>
      </c>
      <c r="J69" s="71"/>
      <c r="K69" s="71"/>
      <c r="L69" s="71"/>
      <c r="M69" s="71"/>
      <c r="N69" s="71"/>
      <c r="O69" s="71"/>
    </row>
    <row r="70" spans="1:15" x14ac:dyDescent="0.3">
      <c r="A70" s="71"/>
      <c r="D70" s="34">
        <v>230</v>
      </c>
      <c r="E70" s="43" t="s">
        <v>65</v>
      </c>
      <c r="F70" s="17">
        <v>1</v>
      </c>
      <c r="G70" s="59">
        <v>227</v>
      </c>
      <c r="H70" s="55" t="s">
        <v>105</v>
      </c>
      <c r="I70" s="50">
        <v>2</v>
      </c>
      <c r="J70" s="71"/>
      <c r="K70" s="71"/>
      <c r="L70" s="71"/>
      <c r="M70" s="71"/>
      <c r="N70" s="71"/>
      <c r="O70" s="71"/>
    </row>
    <row r="71" spans="1:15" x14ac:dyDescent="0.3">
      <c r="A71" s="71"/>
      <c r="D71" s="34">
        <v>231</v>
      </c>
      <c r="E71" s="43" t="s">
        <v>107</v>
      </c>
      <c r="F71" s="17">
        <v>1</v>
      </c>
      <c r="G71" s="59">
        <v>230</v>
      </c>
      <c r="H71" s="55" t="s">
        <v>65</v>
      </c>
      <c r="I71" s="50">
        <v>2</v>
      </c>
      <c r="J71" s="71"/>
      <c r="K71" s="71"/>
      <c r="L71" s="71"/>
      <c r="M71" s="71"/>
      <c r="N71" s="71"/>
      <c r="O71" s="71"/>
    </row>
    <row r="72" spans="1:15" x14ac:dyDescent="0.3">
      <c r="A72" s="71"/>
      <c r="D72" s="34">
        <v>269</v>
      </c>
      <c r="E72" s="43" t="s">
        <v>139</v>
      </c>
      <c r="F72" s="17">
        <v>1</v>
      </c>
      <c r="G72" s="46">
        <v>265</v>
      </c>
      <c r="H72" s="35" t="s">
        <v>160</v>
      </c>
      <c r="I72" s="22">
        <v>1</v>
      </c>
      <c r="J72" s="71"/>
      <c r="K72" s="71"/>
      <c r="L72" s="71"/>
      <c r="M72" s="71"/>
      <c r="N72" s="71"/>
      <c r="O72" s="71"/>
    </row>
    <row r="73" spans="1:15" x14ac:dyDescent="0.3">
      <c r="A73" s="71"/>
      <c r="D73" s="34">
        <v>270</v>
      </c>
      <c r="E73" s="43" t="s">
        <v>69</v>
      </c>
      <c r="F73" s="17">
        <v>1</v>
      </c>
      <c r="G73" s="46">
        <v>269</v>
      </c>
      <c r="H73" s="35" t="s">
        <v>139</v>
      </c>
      <c r="I73" s="22">
        <v>1</v>
      </c>
      <c r="J73" s="71"/>
      <c r="K73" s="71"/>
      <c r="L73" s="71"/>
      <c r="M73" s="71"/>
      <c r="N73" s="71"/>
      <c r="O73" s="71"/>
    </row>
    <row r="74" spans="1:15" x14ac:dyDescent="0.3">
      <c r="A74" s="71"/>
      <c r="D74" s="34">
        <v>304</v>
      </c>
      <c r="E74" s="43" t="s">
        <v>140</v>
      </c>
      <c r="F74" s="17">
        <v>1</v>
      </c>
      <c r="G74" s="46">
        <v>292</v>
      </c>
      <c r="H74" s="35" t="s">
        <v>161</v>
      </c>
      <c r="I74" s="22">
        <v>1</v>
      </c>
      <c r="J74" s="71"/>
      <c r="K74" s="71"/>
      <c r="L74" s="71"/>
      <c r="M74" s="71"/>
      <c r="N74" s="71"/>
      <c r="O74" s="71"/>
    </row>
    <row r="75" spans="1:15" x14ac:dyDescent="0.3">
      <c r="A75" s="71"/>
      <c r="D75" s="52">
        <v>308</v>
      </c>
      <c r="E75" s="53" t="s">
        <v>72</v>
      </c>
      <c r="F75" s="58">
        <v>5</v>
      </c>
      <c r="G75" s="46">
        <v>338</v>
      </c>
      <c r="H75" s="35" t="s">
        <v>162</v>
      </c>
      <c r="I75" s="22">
        <v>1</v>
      </c>
      <c r="J75" s="71"/>
      <c r="K75" s="71"/>
      <c r="L75" s="71"/>
      <c r="M75" s="71"/>
      <c r="N75" s="71"/>
      <c r="O75" s="71"/>
    </row>
    <row r="76" spans="1:15" x14ac:dyDescent="0.3">
      <c r="A76" s="71"/>
      <c r="D76" s="34">
        <v>336</v>
      </c>
      <c r="E76" s="43" t="s">
        <v>141</v>
      </c>
      <c r="F76" s="17">
        <v>1</v>
      </c>
      <c r="G76" s="46">
        <v>415</v>
      </c>
      <c r="H76" s="35" t="s">
        <v>144</v>
      </c>
      <c r="I76" s="22">
        <v>1</v>
      </c>
      <c r="J76" s="71"/>
      <c r="K76" s="71"/>
      <c r="L76" s="71"/>
      <c r="M76" s="71"/>
      <c r="N76" s="71"/>
      <c r="O76" s="71"/>
    </row>
    <row r="77" spans="1:15" x14ac:dyDescent="0.3">
      <c r="A77" s="71"/>
      <c r="D77" s="34">
        <v>339</v>
      </c>
      <c r="E77" s="43" t="s">
        <v>77</v>
      </c>
      <c r="F77" s="17">
        <v>1</v>
      </c>
      <c r="G77" s="46" t="s">
        <v>108</v>
      </c>
      <c r="H77" s="35" t="s">
        <v>109</v>
      </c>
      <c r="I77" s="22">
        <v>1</v>
      </c>
      <c r="J77" s="71"/>
      <c r="K77" s="71"/>
      <c r="L77" s="71"/>
      <c r="M77" s="71"/>
      <c r="N77" s="71"/>
      <c r="O77" s="71"/>
    </row>
    <row r="78" spans="1:15" x14ac:dyDescent="0.3">
      <c r="A78" s="71"/>
      <c r="D78" s="34">
        <v>394</v>
      </c>
      <c r="E78" s="43" t="s">
        <v>142</v>
      </c>
      <c r="F78" s="18">
        <v>1</v>
      </c>
      <c r="G78" s="46">
        <v>443</v>
      </c>
      <c r="H78" s="35" t="s">
        <v>85</v>
      </c>
      <c r="I78" s="22">
        <v>1</v>
      </c>
      <c r="J78" s="71"/>
      <c r="K78" s="71"/>
      <c r="L78" s="71"/>
      <c r="M78" s="71"/>
      <c r="N78" s="71"/>
      <c r="O78" s="71"/>
    </row>
    <row r="79" spans="1:15" x14ac:dyDescent="0.3">
      <c r="A79" s="71"/>
      <c r="D79" s="34">
        <v>401</v>
      </c>
      <c r="E79" s="43" t="s">
        <v>143</v>
      </c>
      <c r="F79" s="18">
        <v>1</v>
      </c>
      <c r="G79" s="46" t="s">
        <v>110</v>
      </c>
      <c r="H79" s="35" t="s">
        <v>111</v>
      </c>
      <c r="I79" s="22">
        <v>1</v>
      </c>
      <c r="J79" s="71"/>
      <c r="K79" s="71"/>
      <c r="L79" s="71"/>
      <c r="M79" s="71"/>
      <c r="N79" s="71"/>
      <c r="O79" s="71"/>
    </row>
    <row r="80" spans="1:15" x14ac:dyDescent="0.3">
      <c r="A80" s="71"/>
      <c r="D80" s="52">
        <v>415</v>
      </c>
      <c r="E80" s="53" t="s">
        <v>144</v>
      </c>
      <c r="F80" s="51">
        <v>3</v>
      </c>
      <c r="G80" s="59">
        <v>477</v>
      </c>
      <c r="H80" s="55" t="s">
        <v>145</v>
      </c>
      <c r="I80" s="50">
        <v>2</v>
      </c>
      <c r="J80" s="71"/>
      <c r="K80" s="71"/>
      <c r="L80" s="71"/>
      <c r="M80" s="71"/>
      <c r="N80" s="71"/>
      <c r="O80" s="71"/>
    </row>
    <row r="81" spans="1:15" x14ac:dyDescent="0.3">
      <c r="A81" s="71"/>
      <c r="D81" s="52">
        <v>442</v>
      </c>
      <c r="E81" s="53" t="s">
        <v>84</v>
      </c>
      <c r="F81" s="51">
        <v>2</v>
      </c>
      <c r="G81" s="46">
        <v>486</v>
      </c>
      <c r="H81" s="35" t="s">
        <v>163</v>
      </c>
      <c r="I81" s="22">
        <v>1</v>
      </c>
      <c r="J81" s="71"/>
      <c r="K81" s="71"/>
      <c r="L81" s="71"/>
      <c r="M81" s="71"/>
      <c r="N81" s="71"/>
      <c r="O81" s="71"/>
    </row>
    <row r="82" spans="1:15" x14ac:dyDescent="0.3">
      <c r="A82" s="71"/>
      <c r="D82" s="34" t="s">
        <v>88</v>
      </c>
      <c r="E82" s="43" t="s">
        <v>89</v>
      </c>
      <c r="F82" s="18">
        <v>1</v>
      </c>
      <c r="G82" s="23" t="s">
        <v>9</v>
      </c>
      <c r="H82" s="14" t="s">
        <v>147</v>
      </c>
      <c r="I82" s="23">
        <f>SUM(I45:I81)</f>
        <v>118</v>
      </c>
      <c r="J82" s="71"/>
      <c r="K82" s="71"/>
      <c r="L82" s="71"/>
      <c r="M82" s="71"/>
      <c r="N82" s="71"/>
      <c r="O82" s="71"/>
    </row>
    <row r="83" spans="1:15" x14ac:dyDescent="0.3">
      <c r="A83" s="71"/>
      <c r="D83" s="34">
        <v>477</v>
      </c>
      <c r="E83" s="43" t="s">
        <v>145</v>
      </c>
      <c r="F83" s="18">
        <v>1</v>
      </c>
      <c r="J83" s="71"/>
      <c r="K83" s="71"/>
      <c r="L83" s="71"/>
      <c r="M83" s="71"/>
      <c r="N83" s="71"/>
      <c r="O83" s="71"/>
    </row>
    <row r="84" spans="1:15" x14ac:dyDescent="0.3">
      <c r="A84" s="71"/>
      <c r="D84" s="34">
        <v>483</v>
      </c>
      <c r="E84" s="43" t="s">
        <v>146</v>
      </c>
      <c r="F84" s="18">
        <v>1</v>
      </c>
      <c r="J84" s="71"/>
      <c r="K84" s="71"/>
      <c r="L84" s="71"/>
      <c r="M84" s="71"/>
      <c r="N84" s="71"/>
      <c r="O84" s="71"/>
    </row>
    <row r="85" spans="1:15" x14ac:dyDescent="0.3">
      <c r="A85" s="71"/>
      <c r="D85" s="52">
        <v>494</v>
      </c>
      <c r="E85" s="53" t="s">
        <v>112</v>
      </c>
      <c r="F85" s="51">
        <v>5</v>
      </c>
      <c r="J85" s="71"/>
      <c r="K85" s="71"/>
      <c r="L85" s="71"/>
      <c r="M85" s="71"/>
      <c r="N85" s="71"/>
      <c r="O85" s="71"/>
    </row>
    <row r="86" spans="1:15" x14ac:dyDescent="0.3">
      <c r="A86" s="71"/>
      <c r="D86" s="37" t="s">
        <v>9</v>
      </c>
      <c r="E86" s="8" t="s">
        <v>147</v>
      </c>
      <c r="F86" s="20">
        <f>SUM(F45:F85)</f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0"/>
  <sheetViews>
    <sheetView tabSelected="1" workbookViewId="0">
      <selection activeCell="E15" sqref="E15"/>
    </sheetView>
  </sheetViews>
  <sheetFormatPr baseColWidth="10" defaultRowHeight="14.4" x14ac:dyDescent="0.3"/>
  <cols>
    <col min="1" max="1" width="61.21875" customWidth="1"/>
    <col min="2" max="2" width="9.88671875" customWidth="1"/>
    <col min="5" max="5" width="66.88671875" customWidth="1"/>
    <col min="8" max="8" width="67.77734375" customWidth="1"/>
    <col min="9" max="9" width="12.21875" customWidth="1"/>
  </cols>
  <sheetData>
    <row r="2" spans="1:3" s="81" customFormat="1" ht="18" x14ac:dyDescent="0.35">
      <c r="A2" s="80" t="s">
        <v>208</v>
      </c>
    </row>
    <row r="4" spans="1:3" ht="30.6" customHeight="1" x14ac:dyDescent="0.3">
      <c r="A4" s="15" t="s">
        <v>15</v>
      </c>
      <c r="B4" s="77" t="s">
        <v>0</v>
      </c>
      <c r="C4" s="21" t="s">
        <v>4</v>
      </c>
    </row>
    <row r="5" spans="1:3" x14ac:dyDescent="0.3">
      <c r="A5" s="6" t="s">
        <v>17</v>
      </c>
      <c r="B5" s="22">
        <v>1</v>
      </c>
      <c r="C5" s="22">
        <v>0</v>
      </c>
    </row>
    <row r="6" spans="1:3" x14ac:dyDescent="0.3">
      <c r="A6" s="6" t="s">
        <v>18</v>
      </c>
      <c r="B6" s="22">
        <v>1</v>
      </c>
      <c r="C6" s="22">
        <v>4</v>
      </c>
    </row>
    <row r="7" spans="1:3" x14ac:dyDescent="0.3">
      <c r="A7" s="6" t="s">
        <v>27</v>
      </c>
      <c r="B7" s="22">
        <v>0</v>
      </c>
      <c r="C7" s="22">
        <v>1</v>
      </c>
    </row>
    <row r="8" spans="1:3" x14ac:dyDescent="0.3">
      <c r="A8" s="49" t="s">
        <v>19</v>
      </c>
      <c r="B8" s="50">
        <v>10</v>
      </c>
      <c r="C8" s="50">
        <v>32</v>
      </c>
    </row>
    <row r="9" spans="1:3" x14ac:dyDescent="0.3">
      <c r="A9" s="6" t="s">
        <v>20</v>
      </c>
      <c r="B9" s="22">
        <v>1</v>
      </c>
      <c r="C9" s="22">
        <v>0</v>
      </c>
    </row>
    <row r="10" spans="1:3" x14ac:dyDescent="0.3">
      <c r="A10" s="49" t="s">
        <v>21</v>
      </c>
      <c r="B10" s="50">
        <v>26</v>
      </c>
      <c r="C10" s="50">
        <v>33</v>
      </c>
    </row>
    <row r="11" spans="1:3" x14ac:dyDescent="0.3">
      <c r="A11" s="6" t="s">
        <v>28</v>
      </c>
      <c r="B11" s="22">
        <v>0</v>
      </c>
      <c r="C11" s="22">
        <v>9</v>
      </c>
    </row>
    <row r="12" spans="1:3" x14ac:dyDescent="0.3">
      <c r="A12" s="6" t="s">
        <v>22</v>
      </c>
      <c r="B12" s="22">
        <v>1</v>
      </c>
      <c r="C12" s="22">
        <v>5</v>
      </c>
    </row>
    <row r="13" spans="1:3" x14ac:dyDescent="0.3">
      <c r="A13" s="49" t="s">
        <v>23</v>
      </c>
      <c r="B13" s="22">
        <v>2</v>
      </c>
      <c r="C13" s="50">
        <v>10</v>
      </c>
    </row>
    <row r="14" spans="1:3" x14ac:dyDescent="0.3">
      <c r="A14" s="6" t="s">
        <v>24</v>
      </c>
      <c r="B14" s="22">
        <v>2</v>
      </c>
      <c r="C14" s="22">
        <v>4</v>
      </c>
    </row>
    <row r="15" spans="1:3" x14ac:dyDescent="0.3">
      <c r="A15" s="6" t="s">
        <v>25</v>
      </c>
      <c r="B15" s="22">
        <v>1</v>
      </c>
      <c r="C15" s="22">
        <v>1</v>
      </c>
    </row>
    <row r="16" spans="1:3" x14ac:dyDescent="0.3">
      <c r="A16" s="6" t="s">
        <v>29</v>
      </c>
      <c r="B16" s="22">
        <v>0</v>
      </c>
      <c r="C16" s="22">
        <v>2</v>
      </c>
    </row>
    <row r="17" spans="1:3" x14ac:dyDescent="0.3">
      <c r="A17" s="10" t="s">
        <v>26</v>
      </c>
      <c r="B17" s="23">
        <f>SUM(B5:B16)</f>
        <v>45</v>
      </c>
      <c r="C17" s="23">
        <f>SUM(C5:C16)</f>
        <v>101</v>
      </c>
    </row>
    <row r="19" spans="1:3" s="81" customFormat="1" ht="18" x14ac:dyDescent="0.35">
      <c r="A19" s="80" t="s">
        <v>211</v>
      </c>
    </row>
    <row r="21" spans="1:3" ht="28.8" customHeight="1" x14ac:dyDescent="0.3">
      <c r="A21" s="15" t="s">
        <v>15</v>
      </c>
      <c r="B21" s="77" t="s">
        <v>0</v>
      </c>
      <c r="C21" s="16" t="s">
        <v>4</v>
      </c>
    </row>
    <row r="22" spans="1:3" x14ac:dyDescent="0.3">
      <c r="A22" s="6" t="s">
        <v>17</v>
      </c>
      <c r="B22" s="24">
        <f>(B5/B$17)*100</f>
        <v>2.2222222222222223</v>
      </c>
      <c r="C22" s="24">
        <f>(C5/C$17)*100</f>
        <v>0</v>
      </c>
    </row>
    <row r="23" spans="1:3" x14ac:dyDescent="0.3">
      <c r="A23" s="6" t="s">
        <v>18</v>
      </c>
      <c r="B23" s="24">
        <f>(B6/B$17)*100</f>
        <v>2.2222222222222223</v>
      </c>
      <c r="C23" s="24">
        <f>(C6/C$17)*100</f>
        <v>3.9603960396039604</v>
      </c>
    </row>
    <row r="24" spans="1:3" x14ac:dyDescent="0.3">
      <c r="A24" s="6" t="s">
        <v>27</v>
      </c>
      <c r="B24" s="24">
        <f>(B7/B$17)*100</f>
        <v>0</v>
      </c>
      <c r="C24" s="24">
        <f>(C7/C$17)*100</f>
        <v>0.99009900990099009</v>
      </c>
    </row>
    <row r="25" spans="1:3" x14ac:dyDescent="0.3">
      <c r="A25" s="6" t="s">
        <v>19</v>
      </c>
      <c r="B25" s="24">
        <f>(B8/B$17)*100</f>
        <v>22.222222222222221</v>
      </c>
      <c r="C25" s="24">
        <f>(C8/C$17)*100</f>
        <v>31.683168316831683</v>
      </c>
    </row>
    <row r="26" spans="1:3" x14ac:dyDescent="0.3">
      <c r="A26" s="6" t="s">
        <v>20</v>
      </c>
      <c r="B26" s="24">
        <f>(B9/B$17)*100</f>
        <v>2.2222222222222223</v>
      </c>
      <c r="C26" s="24">
        <f>(C9/C$17)*100</f>
        <v>0</v>
      </c>
    </row>
    <row r="27" spans="1:3" x14ac:dyDescent="0.3">
      <c r="A27" s="6" t="s">
        <v>21</v>
      </c>
      <c r="B27" s="24">
        <f>(B10/B$17)*100</f>
        <v>57.777777777777771</v>
      </c>
      <c r="C27" s="24">
        <f>(C10/C$17)*100</f>
        <v>32.673267326732677</v>
      </c>
    </row>
    <row r="28" spans="1:3" x14ac:dyDescent="0.3">
      <c r="A28" s="6" t="s">
        <v>28</v>
      </c>
      <c r="B28" s="24">
        <f>(B11/B$17)*100</f>
        <v>0</v>
      </c>
      <c r="C28" s="24">
        <f>(C11/C$17)*100</f>
        <v>8.9108910891089099</v>
      </c>
    </row>
    <row r="29" spans="1:3" x14ac:dyDescent="0.3">
      <c r="A29" s="6" t="s">
        <v>22</v>
      </c>
      <c r="B29" s="24">
        <f>(B12/B$17)*100</f>
        <v>2.2222222222222223</v>
      </c>
      <c r="C29" s="24">
        <f>(C12/C$17)*100</f>
        <v>4.9504950495049505</v>
      </c>
    </row>
    <row r="30" spans="1:3" x14ac:dyDescent="0.3">
      <c r="A30" s="6" t="s">
        <v>23</v>
      </c>
      <c r="B30" s="24">
        <f>(B13/B$17)*100</f>
        <v>4.4444444444444446</v>
      </c>
      <c r="C30" s="24">
        <f>(C13/C$17)*100</f>
        <v>9.9009900990099009</v>
      </c>
    </row>
    <row r="31" spans="1:3" x14ac:dyDescent="0.3">
      <c r="A31" s="6" t="s">
        <v>24</v>
      </c>
      <c r="B31" s="24">
        <f t="shared" ref="B31:C31" si="0">(B14/B$17)*100</f>
        <v>4.4444444444444446</v>
      </c>
      <c r="C31" s="24">
        <f t="shared" si="0"/>
        <v>3.9603960396039604</v>
      </c>
    </row>
    <row r="32" spans="1:3" x14ac:dyDescent="0.3">
      <c r="A32" s="6" t="s">
        <v>25</v>
      </c>
      <c r="B32" s="24">
        <f t="shared" ref="B32:C32" si="1">(B15/B$17)*100</f>
        <v>2.2222222222222223</v>
      </c>
      <c r="C32" s="24">
        <f t="shared" si="1"/>
        <v>0.99009900990099009</v>
      </c>
    </row>
    <row r="33" spans="1:11" x14ac:dyDescent="0.3">
      <c r="A33" s="6" t="s">
        <v>29</v>
      </c>
      <c r="B33" s="24">
        <f t="shared" ref="B33:C33" si="2">(B16/B$17)*100</f>
        <v>0</v>
      </c>
      <c r="C33" s="24">
        <f t="shared" si="2"/>
        <v>1.9801980198019802</v>
      </c>
    </row>
    <row r="34" spans="1:11" x14ac:dyDescent="0.3">
      <c r="A34" s="10" t="s">
        <v>26</v>
      </c>
      <c r="B34" s="33">
        <f>(B17/B$17)*100</f>
        <v>100</v>
      </c>
      <c r="C34" s="33">
        <f>(C17/C$17)*100</f>
        <v>100</v>
      </c>
    </row>
    <row r="36" spans="1:11" x14ac:dyDescent="0.3">
      <c r="A36" s="71"/>
      <c r="D36" s="8" t="s">
        <v>95</v>
      </c>
      <c r="E36" s="14" t="s">
        <v>96</v>
      </c>
      <c r="F36" s="8" t="s">
        <v>4</v>
      </c>
      <c r="G36" s="8" t="s">
        <v>95</v>
      </c>
      <c r="H36" s="14" t="s">
        <v>96</v>
      </c>
      <c r="I36" s="72" t="s">
        <v>0</v>
      </c>
    </row>
    <row r="37" spans="1:11" x14ac:dyDescent="0.3">
      <c r="A37" s="71"/>
      <c r="D37" s="50" t="s">
        <v>30</v>
      </c>
      <c r="E37" s="55" t="s">
        <v>31</v>
      </c>
      <c r="F37" s="50">
        <v>3</v>
      </c>
      <c r="G37" s="34" t="s">
        <v>97</v>
      </c>
      <c r="H37" s="43" t="s">
        <v>98</v>
      </c>
      <c r="I37" s="18">
        <v>1</v>
      </c>
      <c r="K37" s="71"/>
    </row>
    <row r="38" spans="1:11" x14ac:dyDescent="0.3">
      <c r="A38" s="71"/>
      <c r="D38" s="22" t="s">
        <v>32</v>
      </c>
      <c r="E38" s="35" t="s">
        <v>33</v>
      </c>
      <c r="F38" s="22">
        <v>1</v>
      </c>
      <c r="G38" s="34" t="s">
        <v>99</v>
      </c>
      <c r="H38" s="43" t="s">
        <v>100</v>
      </c>
      <c r="I38" s="18">
        <v>1</v>
      </c>
      <c r="K38" s="71"/>
    </row>
    <row r="39" spans="1:11" x14ac:dyDescent="0.3">
      <c r="A39" s="71"/>
      <c r="D39" s="22">
        <v>158</v>
      </c>
      <c r="E39" s="35" t="s">
        <v>34</v>
      </c>
      <c r="F39" s="22">
        <v>1</v>
      </c>
      <c r="G39" s="34">
        <v>148</v>
      </c>
      <c r="H39" s="43" t="s">
        <v>101</v>
      </c>
      <c r="I39" s="18">
        <v>1</v>
      </c>
      <c r="K39" s="71"/>
    </row>
    <row r="40" spans="1:11" x14ac:dyDescent="0.3">
      <c r="A40" s="71"/>
      <c r="D40" s="50" t="s">
        <v>35</v>
      </c>
      <c r="E40" s="55" t="s">
        <v>36</v>
      </c>
      <c r="F40" s="50">
        <v>3</v>
      </c>
      <c r="G40" s="52">
        <v>158</v>
      </c>
      <c r="H40" s="53" t="s">
        <v>34</v>
      </c>
      <c r="I40" s="51">
        <v>2</v>
      </c>
      <c r="K40" s="71"/>
    </row>
    <row r="41" spans="1:11" x14ac:dyDescent="0.3">
      <c r="A41" s="71"/>
      <c r="D41" s="50">
        <v>160</v>
      </c>
      <c r="E41" s="55" t="s">
        <v>37</v>
      </c>
      <c r="F41" s="50">
        <v>4</v>
      </c>
      <c r="G41" s="34">
        <v>162</v>
      </c>
      <c r="H41" s="43" t="s">
        <v>38</v>
      </c>
      <c r="I41" s="18">
        <v>1</v>
      </c>
      <c r="K41" s="71"/>
    </row>
    <row r="42" spans="1:11" x14ac:dyDescent="0.3">
      <c r="A42" s="71"/>
      <c r="D42" s="50">
        <v>162</v>
      </c>
      <c r="E42" s="55" t="s">
        <v>38</v>
      </c>
      <c r="F42" s="50">
        <v>3</v>
      </c>
      <c r="G42" s="52">
        <v>167</v>
      </c>
      <c r="H42" s="53" t="s">
        <v>42</v>
      </c>
      <c r="I42" s="51">
        <v>5</v>
      </c>
      <c r="K42" s="71"/>
    </row>
    <row r="43" spans="1:11" x14ac:dyDescent="0.3">
      <c r="A43" s="71"/>
      <c r="D43" s="50">
        <v>163</v>
      </c>
      <c r="E43" s="55" t="s">
        <v>39</v>
      </c>
      <c r="F43" s="50">
        <v>2</v>
      </c>
      <c r="G43" s="34">
        <v>171</v>
      </c>
      <c r="H43" s="43" t="s">
        <v>102</v>
      </c>
      <c r="I43" s="18">
        <v>1</v>
      </c>
      <c r="K43" s="71"/>
    </row>
    <row r="44" spans="1:11" x14ac:dyDescent="0.3">
      <c r="A44" s="71"/>
      <c r="D44" s="22" t="s">
        <v>40</v>
      </c>
      <c r="E44" s="35" t="s">
        <v>41</v>
      </c>
      <c r="F44" s="22">
        <v>1</v>
      </c>
      <c r="G44" s="52" t="s">
        <v>45</v>
      </c>
      <c r="H44" s="54" t="s">
        <v>46</v>
      </c>
      <c r="I44" s="51">
        <v>5</v>
      </c>
      <c r="K44" s="71"/>
    </row>
    <row r="45" spans="1:11" x14ac:dyDescent="0.3">
      <c r="A45" s="71"/>
      <c r="D45" s="50">
        <v>167</v>
      </c>
      <c r="E45" s="55" t="s">
        <v>42</v>
      </c>
      <c r="F45" s="50">
        <v>17</v>
      </c>
      <c r="G45" s="52" t="s">
        <v>47</v>
      </c>
      <c r="H45" s="54" t="s">
        <v>48</v>
      </c>
      <c r="I45" s="51">
        <v>9</v>
      </c>
      <c r="K45" s="71"/>
    </row>
    <row r="46" spans="1:11" x14ac:dyDescent="0.3">
      <c r="A46" s="71"/>
      <c r="D46" s="22" t="s">
        <v>43</v>
      </c>
      <c r="E46" s="35" t="s">
        <v>44</v>
      </c>
      <c r="F46" s="22">
        <v>1</v>
      </c>
      <c r="G46" s="34">
        <v>219</v>
      </c>
      <c r="H46" s="43" t="s">
        <v>51</v>
      </c>
      <c r="I46" s="18">
        <v>1</v>
      </c>
      <c r="K46" s="71"/>
    </row>
    <row r="47" spans="1:11" x14ac:dyDescent="0.3">
      <c r="A47" s="71"/>
      <c r="D47" s="22" t="s">
        <v>45</v>
      </c>
      <c r="E47" s="36" t="s">
        <v>46</v>
      </c>
      <c r="F47" s="22">
        <v>1</v>
      </c>
      <c r="G47" s="34">
        <v>220</v>
      </c>
      <c r="H47" s="43" t="s">
        <v>103</v>
      </c>
      <c r="I47" s="18">
        <v>1</v>
      </c>
      <c r="K47" s="71"/>
    </row>
    <row r="48" spans="1:11" x14ac:dyDescent="0.3">
      <c r="A48" s="71"/>
      <c r="D48" s="50" t="s">
        <v>47</v>
      </c>
      <c r="E48" s="56" t="s">
        <v>48</v>
      </c>
      <c r="F48" s="50">
        <v>5</v>
      </c>
      <c r="G48" s="34" t="s">
        <v>52</v>
      </c>
      <c r="H48" s="44" t="s">
        <v>55</v>
      </c>
      <c r="I48" s="18">
        <v>1</v>
      </c>
      <c r="K48" s="71"/>
    </row>
    <row r="49" spans="1:11" x14ac:dyDescent="0.3">
      <c r="A49" s="71"/>
      <c r="D49" s="50" t="s">
        <v>49</v>
      </c>
      <c r="E49" s="55" t="s">
        <v>50</v>
      </c>
      <c r="F49" s="50">
        <v>5</v>
      </c>
      <c r="G49" s="52">
        <v>222</v>
      </c>
      <c r="H49" s="53" t="s">
        <v>104</v>
      </c>
      <c r="I49" s="51">
        <v>2</v>
      </c>
      <c r="K49" s="71"/>
    </row>
    <row r="50" spans="1:11" x14ac:dyDescent="0.3">
      <c r="A50" s="71"/>
      <c r="D50" s="22">
        <v>219</v>
      </c>
      <c r="E50" s="35" t="s">
        <v>51</v>
      </c>
      <c r="F50" s="22">
        <v>1</v>
      </c>
      <c r="G50" s="52">
        <v>224</v>
      </c>
      <c r="H50" s="53" t="s">
        <v>57</v>
      </c>
      <c r="I50" s="51">
        <v>2</v>
      </c>
      <c r="K50" s="71"/>
    </row>
    <row r="51" spans="1:11" x14ac:dyDescent="0.3">
      <c r="A51" s="71"/>
      <c r="D51" s="22" t="s">
        <v>52</v>
      </c>
      <c r="E51" s="35" t="s">
        <v>53</v>
      </c>
      <c r="F51" s="22">
        <v>1</v>
      </c>
      <c r="G51" s="52">
        <v>227</v>
      </c>
      <c r="H51" s="53" t="s">
        <v>105</v>
      </c>
      <c r="I51" s="51">
        <v>3</v>
      </c>
      <c r="K51" s="71"/>
    </row>
    <row r="52" spans="1:11" x14ac:dyDescent="0.3">
      <c r="A52" s="71"/>
      <c r="D52" s="22" t="s">
        <v>54</v>
      </c>
      <c r="E52" s="36" t="s">
        <v>55</v>
      </c>
      <c r="F52" s="22">
        <v>1</v>
      </c>
      <c r="G52" s="34">
        <v>229</v>
      </c>
      <c r="H52" s="43" t="s">
        <v>106</v>
      </c>
      <c r="I52" s="18">
        <v>1</v>
      </c>
      <c r="K52" s="71"/>
    </row>
    <row r="53" spans="1:11" x14ac:dyDescent="0.3">
      <c r="A53" s="71"/>
      <c r="D53" s="22">
        <v>223</v>
      </c>
      <c r="E53" s="35" t="s">
        <v>56</v>
      </c>
      <c r="F53" s="22">
        <v>1</v>
      </c>
      <c r="G53" s="34">
        <v>231</v>
      </c>
      <c r="H53" s="43" t="s">
        <v>107</v>
      </c>
      <c r="I53" s="18">
        <v>1</v>
      </c>
      <c r="K53" s="71"/>
    </row>
    <row r="54" spans="1:11" x14ac:dyDescent="0.3">
      <c r="A54" s="71"/>
      <c r="D54" s="50">
        <v>224</v>
      </c>
      <c r="E54" s="55" t="s">
        <v>57</v>
      </c>
      <c r="F54" s="50">
        <v>7</v>
      </c>
      <c r="G54" s="34">
        <v>309</v>
      </c>
      <c r="H54" s="43" t="s">
        <v>73</v>
      </c>
      <c r="I54" s="18">
        <v>1</v>
      </c>
      <c r="K54" s="71"/>
    </row>
    <row r="55" spans="1:11" x14ac:dyDescent="0.3">
      <c r="A55" s="71"/>
      <c r="D55" s="50" t="s">
        <v>58</v>
      </c>
      <c r="E55" s="55" t="s">
        <v>59</v>
      </c>
      <c r="F55" s="50">
        <v>5</v>
      </c>
      <c r="G55" s="34">
        <v>339</v>
      </c>
      <c r="H55" s="43" t="s">
        <v>77</v>
      </c>
      <c r="I55" s="18">
        <v>1</v>
      </c>
      <c r="K55" s="71"/>
    </row>
    <row r="56" spans="1:11" x14ac:dyDescent="0.3">
      <c r="A56" s="71"/>
      <c r="D56" s="22">
        <v>225</v>
      </c>
      <c r="E56" s="35" t="s">
        <v>60</v>
      </c>
      <c r="F56" s="22">
        <v>1</v>
      </c>
      <c r="G56" s="34">
        <v>340</v>
      </c>
      <c r="H56" s="43" t="s">
        <v>78</v>
      </c>
      <c r="I56" s="18">
        <v>1</v>
      </c>
      <c r="K56" s="71"/>
    </row>
    <row r="57" spans="1:11" x14ac:dyDescent="0.3">
      <c r="A57" s="71"/>
      <c r="D57" s="50" t="s">
        <v>61</v>
      </c>
      <c r="E57" s="55" t="s">
        <v>62</v>
      </c>
      <c r="F57" s="50">
        <v>3</v>
      </c>
      <c r="G57" s="34" t="s">
        <v>108</v>
      </c>
      <c r="H57" s="43" t="s">
        <v>109</v>
      </c>
      <c r="I57" s="18">
        <v>1</v>
      </c>
      <c r="K57" s="71"/>
    </row>
    <row r="58" spans="1:11" x14ac:dyDescent="0.3">
      <c r="A58" s="71"/>
      <c r="D58" s="22" t="s">
        <v>63</v>
      </c>
      <c r="E58" s="35" t="s">
        <v>64</v>
      </c>
      <c r="F58" s="22">
        <v>1</v>
      </c>
      <c r="G58" s="34" t="s">
        <v>110</v>
      </c>
      <c r="H58" s="43" t="s">
        <v>111</v>
      </c>
      <c r="I58" s="18">
        <v>1</v>
      </c>
      <c r="K58" s="71"/>
    </row>
    <row r="59" spans="1:11" x14ac:dyDescent="0.3">
      <c r="A59" s="71"/>
      <c r="D59" s="22">
        <v>230</v>
      </c>
      <c r="E59" s="35" t="s">
        <v>65</v>
      </c>
      <c r="F59" s="22">
        <v>1</v>
      </c>
      <c r="G59" s="34" t="s">
        <v>90</v>
      </c>
      <c r="H59" s="43" t="s">
        <v>91</v>
      </c>
      <c r="I59" s="18">
        <v>1</v>
      </c>
      <c r="K59" s="71"/>
    </row>
    <row r="60" spans="1:11" x14ac:dyDescent="0.3">
      <c r="A60" s="71"/>
      <c r="D60" s="22">
        <v>267</v>
      </c>
      <c r="E60" s="35" t="s">
        <v>66</v>
      </c>
      <c r="F60" s="22">
        <v>1</v>
      </c>
      <c r="G60" s="34">
        <v>494</v>
      </c>
      <c r="H60" s="43" t="s">
        <v>112</v>
      </c>
      <c r="I60" s="18">
        <v>1</v>
      </c>
      <c r="K60" s="71"/>
    </row>
    <row r="61" spans="1:11" x14ac:dyDescent="0.3">
      <c r="A61" s="71"/>
      <c r="D61" s="50" t="s">
        <v>67</v>
      </c>
      <c r="E61" s="55" t="s">
        <v>68</v>
      </c>
      <c r="F61" s="50">
        <v>2</v>
      </c>
      <c r="G61" s="23" t="s">
        <v>9</v>
      </c>
      <c r="H61" s="14" t="s">
        <v>113</v>
      </c>
      <c r="I61" s="23">
        <f>SUM(I37:I60)</f>
        <v>45</v>
      </c>
      <c r="K61" s="71"/>
    </row>
    <row r="62" spans="1:11" x14ac:dyDescent="0.3">
      <c r="A62" s="71"/>
      <c r="D62" s="50">
        <v>270</v>
      </c>
      <c r="E62" s="55" t="s">
        <v>69</v>
      </c>
      <c r="F62" s="50">
        <v>3</v>
      </c>
    </row>
    <row r="63" spans="1:11" x14ac:dyDescent="0.3">
      <c r="A63" s="71"/>
      <c r="D63" s="50" t="s">
        <v>70</v>
      </c>
      <c r="E63" s="55" t="s">
        <v>71</v>
      </c>
      <c r="F63" s="50">
        <v>3</v>
      </c>
    </row>
    <row r="64" spans="1:11" x14ac:dyDescent="0.3">
      <c r="A64" s="71"/>
      <c r="D64" s="50">
        <v>308</v>
      </c>
      <c r="E64" s="55" t="s">
        <v>72</v>
      </c>
      <c r="F64" s="50">
        <v>2</v>
      </c>
    </row>
    <row r="65" spans="1:6" x14ac:dyDescent="0.3">
      <c r="A65" s="71"/>
      <c r="D65" s="22">
        <v>309</v>
      </c>
      <c r="E65" s="35" t="s">
        <v>73</v>
      </c>
      <c r="F65" s="22">
        <v>1</v>
      </c>
    </row>
    <row r="66" spans="1:6" x14ac:dyDescent="0.3">
      <c r="A66" s="71"/>
      <c r="D66" s="22" t="s">
        <v>74</v>
      </c>
      <c r="E66" s="35" t="s">
        <v>75</v>
      </c>
      <c r="F66" s="22">
        <v>1</v>
      </c>
    </row>
    <row r="67" spans="1:6" x14ac:dyDescent="0.3">
      <c r="A67" s="71"/>
      <c r="D67" s="22">
        <v>315</v>
      </c>
      <c r="E67" s="35" t="s">
        <v>76</v>
      </c>
      <c r="F67" s="22">
        <v>1</v>
      </c>
    </row>
    <row r="68" spans="1:6" x14ac:dyDescent="0.3">
      <c r="A68" s="71"/>
      <c r="D68" s="50">
        <v>339</v>
      </c>
      <c r="E68" s="55" t="s">
        <v>77</v>
      </c>
      <c r="F68" s="50">
        <v>5</v>
      </c>
    </row>
    <row r="69" spans="1:6" x14ac:dyDescent="0.3">
      <c r="A69" s="71"/>
      <c r="D69" s="22">
        <v>340</v>
      </c>
      <c r="E69" s="35" t="s">
        <v>78</v>
      </c>
      <c r="F69" s="22">
        <v>1</v>
      </c>
    </row>
    <row r="70" spans="1:6" x14ac:dyDescent="0.3">
      <c r="A70" s="71"/>
      <c r="D70" s="50" t="s">
        <v>79</v>
      </c>
      <c r="E70" s="55" t="s">
        <v>80</v>
      </c>
      <c r="F70" s="50">
        <v>2</v>
      </c>
    </row>
    <row r="71" spans="1:6" x14ac:dyDescent="0.3">
      <c r="A71" s="71"/>
      <c r="D71" s="22">
        <v>341</v>
      </c>
      <c r="E71" s="35" t="s">
        <v>81</v>
      </c>
      <c r="F71" s="22">
        <v>1</v>
      </c>
    </row>
    <row r="72" spans="1:6" x14ac:dyDescent="0.3">
      <c r="A72" s="71"/>
      <c r="D72" s="22" t="s">
        <v>82</v>
      </c>
      <c r="E72" s="35" t="s">
        <v>83</v>
      </c>
      <c r="F72" s="22">
        <v>1</v>
      </c>
    </row>
    <row r="73" spans="1:6" x14ac:dyDescent="0.3">
      <c r="A73" s="71"/>
      <c r="D73" s="22">
        <v>442</v>
      </c>
      <c r="E73" s="35" t="s">
        <v>84</v>
      </c>
      <c r="F73" s="22">
        <v>1</v>
      </c>
    </row>
    <row r="74" spans="1:6" x14ac:dyDescent="0.3">
      <c r="A74" s="71"/>
      <c r="D74" s="22">
        <v>443</v>
      </c>
      <c r="E74" s="35" t="s">
        <v>85</v>
      </c>
      <c r="F74" s="22">
        <v>1</v>
      </c>
    </row>
    <row r="75" spans="1:6" x14ac:dyDescent="0.3">
      <c r="A75" s="71"/>
      <c r="D75" s="22" t="s">
        <v>86</v>
      </c>
      <c r="E75" s="35" t="s">
        <v>87</v>
      </c>
      <c r="F75" s="22">
        <v>1</v>
      </c>
    </row>
    <row r="76" spans="1:6" x14ac:dyDescent="0.3">
      <c r="A76" s="71"/>
      <c r="D76" s="22" t="s">
        <v>88</v>
      </c>
      <c r="E76" s="35" t="s">
        <v>89</v>
      </c>
      <c r="F76" s="22">
        <v>1</v>
      </c>
    </row>
    <row r="77" spans="1:6" x14ac:dyDescent="0.3">
      <c r="A77" s="71"/>
      <c r="D77" s="22" t="s">
        <v>90</v>
      </c>
      <c r="E77" s="35" t="s">
        <v>91</v>
      </c>
      <c r="F77" s="22">
        <v>1</v>
      </c>
    </row>
    <row r="78" spans="1:6" x14ac:dyDescent="0.3">
      <c r="A78" s="71"/>
      <c r="D78" s="50" t="s">
        <v>92</v>
      </c>
      <c r="E78" s="55" t="s">
        <v>93</v>
      </c>
      <c r="F78" s="50">
        <v>2</v>
      </c>
    </row>
    <row r="79" spans="1:6" x14ac:dyDescent="0.3">
      <c r="A79" s="71"/>
      <c r="D79" s="22">
        <v>479</v>
      </c>
      <c r="E79" s="35" t="s">
        <v>94</v>
      </c>
      <c r="F79" s="22">
        <v>1</v>
      </c>
    </row>
    <row r="80" spans="1:6" x14ac:dyDescent="0.3">
      <c r="A80" s="71"/>
      <c r="D80" s="23" t="s">
        <v>9</v>
      </c>
      <c r="E80" s="14" t="s">
        <v>113</v>
      </c>
      <c r="F80" s="23">
        <f>SUM(F37:F79)</f>
        <v>101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workbookViewId="0">
      <selection activeCell="F51" sqref="F51"/>
    </sheetView>
  </sheetViews>
  <sheetFormatPr baseColWidth="10" defaultRowHeight="14.4" x14ac:dyDescent="0.3"/>
  <cols>
    <col min="1" max="1" width="20.6640625" customWidth="1"/>
  </cols>
  <sheetData>
    <row r="2" spans="1:9" ht="18" x14ac:dyDescent="0.35">
      <c r="A2" s="1" t="s">
        <v>194</v>
      </c>
    </row>
    <row r="4" spans="1:9" x14ac:dyDescent="0.3">
      <c r="A4" s="67" t="s">
        <v>5</v>
      </c>
      <c r="B4" s="74" t="s">
        <v>0</v>
      </c>
      <c r="C4" s="75"/>
      <c r="D4" s="75"/>
      <c r="E4" s="76"/>
      <c r="F4" s="64" t="s">
        <v>4</v>
      </c>
      <c r="G4" s="65"/>
      <c r="H4" s="65"/>
      <c r="I4" s="66"/>
    </row>
    <row r="5" spans="1:9" x14ac:dyDescent="0.3">
      <c r="A5" s="68"/>
      <c r="B5" s="8" t="s">
        <v>1</v>
      </c>
      <c r="C5" s="4" t="s">
        <v>2</v>
      </c>
      <c r="D5" s="8" t="s">
        <v>3</v>
      </c>
      <c r="E5" s="4" t="s">
        <v>9</v>
      </c>
      <c r="F5" s="8" t="s">
        <v>1</v>
      </c>
      <c r="G5" s="4" t="s">
        <v>2</v>
      </c>
      <c r="H5" s="8" t="s">
        <v>3</v>
      </c>
      <c r="I5" s="5" t="s">
        <v>9</v>
      </c>
    </row>
    <row r="6" spans="1:9" x14ac:dyDescent="0.3">
      <c r="A6" s="6" t="s">
        <v>6</v>
      </c>
      <c r="B6" s="9">
        <v>0</v>
      </c>
      <c r="C6" s="3">
        <v>326</v>
      </c>
      <c r="D6" s="9">
        <v>2700</v>
      </c>
      <c r="E6" s="3">
        <v>3026</v>
      </c>
      <c r="F6" s="9">
        <v>0</v>
      </c>
      <c r="G6" s="3">
        <v>457</v>
      </c>
      <c r="H6" s="9">
        <v>2610</v>
      </c>
      <c r="I6" s="7">
        <v>3067</v>
      </c>
    </row>
    <row r="7" spans="1:9" x14ac:dyDescent="0.3">
      <c r="A7" s="6" t="s">
        <v>7</v>
      </c>
      <c r="B7" s="9">
        <v>0</v>
      </c>
      <c r="C7" s="3">
        <v>402</v>
      </c>
      <c r="D7" s="9">
        <v>1667</v>
      </c>
      <c r="E7" s="3">
        <v>2069</v>
      </c>
      <c r="F7" s="9">
        <v>3</v>
      </c>
      <c r="G7" s="3">
        <v>1060</v>
      </c>
      <c r="H7" s="9">
        <v>402</v>
      </c>
      <c r="I7" s="7">
        <v>1465</v>
      </c>
    </row>
    <row r="8" spans="1:9" x14ac:dyDescent="0.3">
      <c r="A8" s="6" t="s">
        <v>8</v>
      </c>
      <c r="B8" s="9">
        <v>14997</v>
      </c>
      <c r="C8" s="3">
        <v>0</v>
      </c>
      <c r="D8" s="9">
        <v>0</v>
      </c>
      <c r="E8" s="3">
        <v>14997</v>
      </c>
      <c r="F8" s="9">
        <v>20066</v>
      </c>
      <c r="G8" s="3">
        <v>0</v>
      </c>
      <c r="H8" s="9">
        <v>0</v>
      </c>
      <c r="I8" s="7">
        <v>20066</v>
      </c>
    </row>
    <row r="9" spans="1:9" x14ac:dyDescent="0.3">
      <c r="A9" s="10" t="s">
        <v>10</v>
      </c>
      <c r="B9" s="11">
        <v>14997</v>
      </c>
      <c r="C9" s="12">
        <v>728</v>
      </c>
      <c r="D9" s="11">
        <v>4367</v>
      </c>
      <c r="E9" s="12">
        <v>20092</v>
      </c>
      <c r="F9" s="11">
        <v>20069</v>
      </c>
      <c r="G9" s="12">
        <v>1517</v>
      </c>
      <c r="H9" s="11">
        <v>3012</v>
      </c>
      <c r="I9" s="13">
        <v>24598</v>
      </c>
    </row>
    <row r="11" spans="1:9" ht="18" x14ac:dyDescent="0.35">
      <c r="A11" s="1" t="s">
        <v>212</v>
      </c>
    </row>
    <row r="13" spans="1:9" x14ac:dyDescent="0.3">
      <c r="A13" s="67" t="s">
        <v>5</v>
      </c>
      <c r="B13" s="74" t="s">
        <v>0</v>
      </c>
      <c r="C13" s="75"/>
      <c r="D13" s="75"/>
      <c r="E13" s="76"/>
      <c r="F13" s="64" t="s">
        <v>4</v>
      </c>
      <c r="G13" s="65"/>
      <c r="H13" s="65"/>
      <c r="I13" s="66"/>
    </row>
    <row r="14" spans="1:9" x14ac:dyDescent="0.3">
      <c r="A14" s="68"/>
      <c r="B14" s="8" t="s">
        <v>1</v>
      </c>
      <c r="C14" s="4" t="s">
        <v>2</v>
      </c>
      <c r="D14" s="8" t="s">
        <v>3</v>
      </c>
      <c r="E14" s="4" t="s">
        <v>9</v>
      </c>
      <c r="F14" s="8" t="s">
        <v>1</v>
      </c>
      <c r="G14" s="4" t="s">
        <v>2</v>
      </c>
      <c r="H14" s="8" t="s">
        <v>3</v>
      </c>
      <c r="I14" s="5" t="s">
        <v>9</v>
      </c>
    </row>
    <row r="15" spans="1:9" x14ac:dyDescent="0.3">
      <c r="A15" s="6" t="s">
        <v>6</v>
      </c>
      <c r="B15" s="9">
        <f>(B6/$E6)*100</f>
        <v>0</v>
      </c>
      <c r="C15" s="9">
        <f t="shared" ref="C15:E15" si="0">(C6/$E6)*100</f>
        <v>10.773298083278256</v>
      </c>
      <c r="D15" s="9">
        <f t="shared" si="0"/>
        <v>89.226701916721737</v>
      </c>
      <c r="E15" s="9">
        <f t="shared" si="0"/>
        <v>100</v>
      </c>
      <c r="F15" s="9">
        <f>(F6/$I6)*100</f>
        <v>0</v>
      </c>
      <c r="G15" s="9">
        <f t="shared" ref="G15:I15" si="1">(G6/$I6)*100</f>
        <v>14.900554287577435</v>
      </c>
      <c r="H15" s="9">
        <f t="shared" si="1"/>
        <v>85.099445712422565</v>
      </c>
      <c r="I15" s="9">
        <f t="shared" si="1"/>
        <v>100</v>
      </c>
    </row>
    <row r="16" spans="1:9" x14ac:dyDescent="0.3">
      <c r="A16" s="6" t="s">
        <v>7</v>
      </c>
      <c r="B16" s="9">
        <f t="shared" ref="B16:E16" si="2">(B7/$E7)*100</f>
        <v>0</v>
      </c>
      <c r="C16" s="9">
        <f t="shared" si="2"/>
        <v>19.429676172063797</v>
      </c>
      <c r="D16" s="9">
        <f t="shared" si="2"/>
        <v>80.570323827936193</v>
      </c>
      <c r="E16" s="9">
        <f t="shared" si="2"/>
        <v>100</v>
      </c>
      <c r="F16" s="9">
        <f t="shared" ref="F16:I16" si="3">(F7/$I7)*100</f>
        <v>0.20477815699658702</v>
      </c>
      <c r="G16" s="9">
        <f t="shared" si="3"/>
        <v>72.354948805460751</v>
      </c>
      <c r="H16" s="9">
        <f t="shared" si="3"/>
        <v>27.44027303754266</v>
      </c>
      <c r="I16" s="9">
        <f t="shared" si="3"/>
        <v>100</v>
      </c>
    </row>
    <row r="17" spans="1:14" x14ac:dyDescent="0.3">
      <c r="A17" s="6" t="s">
        <v>8</v>
      </c>
      <c r="B17" s="9">
        <f t="shared" ref="B17:E17" si="4">(B8/$E8)*100</f>
        <v>100</v>
      </c>
      <c r="C17" s="9">
        <f t="shared" si="4"/>
        <v>0</v>
      </c>
      <c r="D17" s="9">
        <f t="shared" si="4"/>
        <v>0</v>
      </c>
      <c r="E17" s="9">
        <f t="shared" si="4"/>
        <v>100</v>
      </c>
      <c r="F17" s="9">
        <f t="shared" ref="F17:I17" si="5">(F8/$I8)*100</f>
        <v>100</v>
      </c>
      <c r="G17" s="9">
        <f t="shared" si="5"/>
        <v>0</v>
      </c>
      <c r="H17" s="9">
        <f t="shared" si="5"/>
        <v>0</v>
      </c>
      <c r="I17" s="9">
        <f t="shared" si="5"/>
        <v>100</v>
      </c>
    </row>
    <row r="18" spans="1:14" x14ac:dyDescent="0.3">
      <c r="A18" s="10" t="s">
        <v>10</v>
      </c>
      <c r="B18" s="11">
        <f t="shared" ref="B18:E18" si="6">(B9/$E9)*100</f>
        <v>74.641648417280521</v>
      </c>
      <c r="C18" s="11">
        <f t="shared" si="6"/>
        <v>3.6233326697192911</v>
      </c>
      <c r="D18" s="11">
        <f t="shared" si="6"/>
        <v>21.735018913000197</v>
      </c>
      <c r="E18" s="11">
        <f t="shared" si="6"/>
        <v>100</v>
      </c>
      <c r="F18" s="11">
        <f t="shared" ref="F18:I18" si="7">(F9/$I9)*100</f>
        <v>81.587933978372234</v>
      </c>
      <c r="G18" s="11">
        <f t="shared" si="7"/>
        <v>6.1671680624441017</v>
      </c>
      <c r="H18" s="11">
        <f t="shared" si="7"/>
        <v>12.244897959183673</v>
      </c>
      <c r="I18" s="11">
        <f t="shared" si="7"/>
        <v>100</v>
      </c>
    </row>
    <row r="21" spans="1:14" ht="18" x14ac:dyDescent="0.35">
      <c r="A21" s="1" t="s">
        <v>213</v>
      </c>
    </row>
    <row r="23" spans="1:14" s="2" customFormat="1" ht="43.2" x14ac:dyDescent="0.3">
      <c r="A23" s="15" t="s">
        <v>13</v>
      </c>
      <c r="B23" s="77" t="s">
        <v>0</v>
      </c>
      <c r="C23" s="16" t="s">
        <v>4</v>
      </c>
      <c r="D23" s="15" t="s">
        <v>13</v>
      </c>
      <c r="E23" s="21" t="s">
        <v>164</v>
      </c>
      <c r="F23" s="16" t="s">
        <v>165</v>
      </c>
      <c r="J23"/>
      <c r="K23"/>
      <c r="L23"/>
      <c r="M23"/>
      <c r="N23"/>
    </row>
    <row r="24" spans="1:14" x14ac:dyDescent="0.3">
      <c r="A24" s="6" t="s">
        <v>11</v>
      </c>
      <c r="B24" s="22">
        <v>163</v>
      </c>
      <c r="C24" s="7">
        <v>234</v>
      </c>
      <c r="D24" s="6" t="s">
        <v>11</v>
      </c>
      <c r="E24" s="24">
        <f>B24/365</f>
        <v>0.44657534246575342</v>
      </c>
      <c r="F24" s="24">
        <f>C24/365</f>
        <v>0.64109589041095894</v>
      </c>
      <c r="J24" s="2"/>
      <c r="K24" s="2"/>
      <c r="L24" s="2"/>
      <c r="M24" s="2"/>
      <c r="N24" s="2"/>
    </row>
    <row r="25" spans="1:14" x14ac:dyDescent="0.3">
      <c r="A25" s="6" t="s">
        <v>12</v>
      </c>
      <c r="B25" s="22">
        <v>565</v>
      </c>
      <c r="C25" s="7">
        <v>1283</v>
      </c>
      <c r="D25" s="6" t="s">
        <v>12</v>
      </c>
      <c r="E25" s="24">
        <f>B25/365</f>
        <v>1.547945205479452</v>
      </c>
      <c r="F25" s="24">
        <f>C25/365</f>
        <v>3.515068493150685</v>
      </c>
      <c r="H25" s="48">
        <f>B25/230</f>
        <v>2.4565217391304346</v>
      </c>
      <c r="I25" s="48">
        <f>C25/230</f>
        <v>5.5782608695652174</v>
      </c>
    </row>
    <row r="26" spans="1:14" x14ac:dyDescent="0.3">
      <c r="A26" s="10" t="s">
        <v>9</v>
      </c>
      <c r="B26" s="23">
        <v>728</v>
      </c>
      <c r="C26" s="60">
        <v>1517</v>
      </c>
      <c r="D26" s="10" t="s">
        <v>9</v>
      </c>
      <c r="E26" s="33">
        <f>SUM(E24:E25)</f>
        <v>1.9945205479452055</v>
      </c>
      <c r="F26" s="47">
        <f>SUM(F24:F25)</f>
        <v>4.1561643835616442</v>
      </c>
    </row>
    <row r="28" spans="1:14" ht="18" x14ac:dyDescent="0.35">
      <c r="A28" s="1" t="s">
        <v>214</v>
      </c>
    </row>
    <row r="30" spans="1:14" ht="28.8" x14ac:dyDescent="0.3">
      <c r="A30" s="15" t="s">
        <v>13</v>
      </c>
      <c r="B30" s="77" t="s">
        <v>0</v>
      </c>
      <c r="C30" s="16" t="s">
        <v>4</v>
      </c>
    </row>
    <row r="31" spans="1:14" x14ac:dyDescent="0.3">
      <c r="A31" s="6" t="s">
        <v>11</v>
      </c>
      <c r="B31" s="25">
        <f>(B24/B$26)*100</f>
        <v>22.390109890109891</v>
      </c>
      <c r="C31" s="25">
        <f>(C24/C$26)*100</f>
        <v>15.425181278839814</v>
      </c>
    </row>
    <row r="32" spans="1:14" x14ac:dyDescent="0.3">
      <c r="A32" s="6" t="s">
        <v>12</v>
      </c>
      <c r="B32" s="25">
        <f t="shared" ref="B32:C32" si="8">(B25/B$26)*100</f>
        <v>77.609890109890117</v>
      </c>
      <c r="C32" s="25">
        <f t="shared" si="8"/>
        <v>84.574818721160185</v>
      </c>
    </row>
    <row r="33" spans="1:3" x14ac:dyDescent="0.3">
      <c r="A33" s="10" t="s">
        <v>9</v>
      </c>
      <c r="B33" s="26">
        <f t="shared" ref="B33:C33" si="9">(B26/B$26)*100</f>
        <v>100</v>
      </c>
      <c r="C33" s="26">
        <f t="shared" si="9"/>
        <v>100</v>
      </c>
    </row>
    <row r="36" spans="1:3" ht="18" x14ac:dyDescent="0.35">
      <c r="A36" s="1" t="s">
        <v>215</v>
      </c>
    </row>
    <row r="38" spans="1:3" ht="28.8" x14ac:dyDescent="0.3">
      <c r="A38" s="28" t="s">
        <v>14</v>
      </c>
      <c r="B38" s="78" t="s">
        <v>0</v>
      </c>
      <c r="C38" s="21" t="s">
        <v>4</v>
      </c>
    </row>
    <row r="39" spans="1:3" x14ac:dyDescent="0.3">
      <c r="A39" s="27" t="s">
        <v>166</v>
      </c>
      <c r="B39" s="17">
        <v>45</v>
      </c>
      <c r="C39" s="22">
        <v>101</v>
      </c>
    </row>
    <row r="40" spans="1:3" x14ac:dyDescent="0.3">
      <c r="A40" s="27" t="s">
        <v>167</v>
      </c>
      <c r="B40" s="17">
        <v>118</v>
      </c>
      <c r="C40" s="22">
        <v>133</v>
      </c>
    </row>
    <row r="41" spans="1:3" x14ac:dyDescent="0.3">
      <c r="A41" s="8" t="s">
        <v>9</v>
      </c>
      <c r="B41" s="19">
        <f>SUM(B39:B40)</f>
        <v>163</v>
      </c>
      <c r="C41" s="23">
        <f>SUM(C39:C40)</f>
        <v>234</v>
      </c>
    </row>
    <row r="43" spans="1:3" ht="18" x14ac:dyDescent="0.35">
      <c r="A43" s="1" t="s">
        <v>216</v>
      </c>
    </row>
    <row r="45" spans="1:3" ht="28.8" x14ac:dyDescent="0.3">
      <c r="A45" s="28" t="s">
        <v>14</v>
      </c>
      <c r="B45" s="77" t="s">
        <v>0</v>
      </c>
      <c r="C45" s="16" t="s">
        <v>4</v>
      </c>
    </row>
    <row r="46" spans="1:3" x14ac:dyDescent="0.3">
      <c r="A46" s="27" t="s">
        <v>166</v>
      </c>
      <c r="B46" s="25">
        <f>(B39/B$41)*100</f>
        <v>27.607361963190186</v>
      </c>
      <c r="C46" s="32">
        <f>(C39/C$41)*100</f>
        <v>43.162393162393165</v>
      </c>
    </row>
    <row r="47" spans="1:3" x14ac:dyDescent="0.3">
      <c r="A47" s="27" t="s">
        <v>167</v>
      </c>
      <c r="B47" s="25">
        <f t="shared" ref="B47:C47" si="10">(B40/B$41)*100</f>
        <v>72.392638036809814</v>
      </c>
      <c r="C47" s="32">
        <f t="shared" si="10"/>
        <v>56.837606837606835</v>
      </c>
    </row>
    <row r="48" spans="1:3" x14ac:dyDescent="0.3">
      <c r="A48" s="8" t="s">
        <v>9</v>
      </c>
      <c r="B48" s="26">
        <f t="shared" ref="B48:C48" si="11">(B41/B$41)*100</f>
        <v>100</v>
      </c>
      <c r="C48" s="31">
        <f t="shared" si="11"/>
        <v>100</v>
      </c>
    </row>
    <row r="50" spans="1:3" ht="18" x14ac:dyDescent="0.35">
      <c r="A50" s="1" t="s">
        <v>217</v>
      </c>
    </row>
    <row r="52" spans="1:3" ht="28.8" x14ac:dyDescent="0.3">
      <c r="A52" s="28" t="s">
        <v>14</v>
      </c>
      <c r="B52" s="79" t="s">
        <v>0</v>
      </c>
      <c r="C52" s="21" t="s">
        <v>4</v>
      </c>
    </row>
    <row r="53" spans="1:3" x14ac:dyDescent="0.3">
      <c r="A53" s="27" t="s">
        <v>166</v>
      </c>
      <c r="B53" s="17">
        <v>468</v>
      </c>
      <c r="C53" s="22">
        <v>1082</v>
      </c>
    </row>
    <row r="54" spans="1:3" x14ac:dyDescent="0.3">
      <c r="A54" s="27" t="s">
        <v>167</v>
      </c>
      <c r="B54" s="17">
        <v>97</v>
      </c>
      <c r="C54" s="22">
        <v>201</v>
      </c>
    </row>
    <row r="55" spans="1:3" x14ac:dyDescent="0.3">
      <c r="A55" s="8" t="s">
        <v>9</v>
      </c>
      <c r="B55" s="19">
        <f>SUM(B53:B54)</f>
        <v>565</v>
      </c>
      <c r="C55" s="23">
        <f>SUM(C53:C54)</f>
        <v>1283</v>
      </c>
    </row>
    <row r="57" spans="1:3" ht="18" x14ac:dyDescent="0.35">
      <c r="A57" s="1" t="s">
        <v>218</v>
      </c>
    </row>
    <row r="59" spans="1:3" ht="28.8" x14ac:dyDescent="0.3">
      <c r="A59" s="28" t="s">
        <v>14</v>
      </c>
      <c r="B59" s="79" t="s">
        <v>0</v>
      </c>
      <c r="C59" s="21" t="s">
        <v>4</v>
      </c>
    </row>
    <row r="60" spans="1:3" x14ac:dyDescent="0.3">
      <c r="A60" s="27" t="s">
        <v>166</v>
      </c>
      <c r="B60" s="29">
        <f>(B53/B$55)*100</f>
        <v>82.83185840707965</v>
      </c>
      <c r="C60" s="25">
        <f>(C53/C$55)*100</f>
        <v>84.333593141075596</v>
      </c>
    </row>
    <row r="61" spans="1:3" x14ac:dyDescent="0.3">
      <c r="A61" s="27" t="s">
        <v>167</v>
      </c>
      <c r="B61" s="29">
        <f t="shared" ref="B61:C61" si="12">(B54/B$55)*100</f>
        <v>17.168141592920357</v>
      </c>
      <c r="C61" s="25">
        <f t="shared" si="12"/>
        <v>15.666406858924395</v>
      </c>
    </row>
    <row r="62" spans="1:3" x14ac:dyDescent="0.3">
      <c r="A62" s="8" t="s">
        <v>9</v>
      </c>
      <c r="B62" s="30">
        <f t="shared" ref="B62:C62" si="13">(B55/B$55)*100</f>
        <v>100</v>
      </c>
      <c r="C62" s="26">
        <f t="shared" si="13"/>
        <v>100</v>
      </c>
    </row>
  </sheetData>
  <mergeCells count="6">
    <mergeCell ref="B4:E4"/>
    <mergeCell ref="F4:I4"/>
    <mergeCell ref="A4:A5"/>
    <mergeCell ref="A13:A14"/>
    <mergeCell ref="B13:E13"/>
    <mergeCell ref="F13:I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topLeftCell="A34" workbookViewId="0">
      <selection activeCell="N59" sqref="N59"/>
    </sheetView>
  </sheetViews>
  <sheetFormatPr baseColWidth="10" defaultRowHeight="14.4" x14ac:dyDescent="0.3"/>
  <cols>
    <col min="1" max="1" width="41" customWidth="1"/>
  </cols>
  <sheetData>
    <row r="2" spans="1:6" x14ac:dyDescent="0.3">
      <c r="A2" t="s">
        <v>193</v>
      </c>
    </row>
    <row r="3" spans="1:6" x14ac:dyDescent="0.3">
      <c r="B3" t="s">
        <v>181</v>
      </c>
    </row>
    <row r="4" spans="1:6" x14ac:dyDescent="0.3">
      <c r="B4" s="69">
        <v>974795396</v>
      </c>
      <c r="C4">
        <v>974795639</v>
      </c>
      <c r="D4">
        <v>974795787</v>
      </c>
      <c r="E4">
        <v>9747957870</v>
      </c>
    </row>
    <row r="5" spans="1:6" x14ac:dyDescent="0.3">
      <c r="B5">
        <v>0</v>
      </c>
      <c r="C5">
        <v>0</v>
      </c>
      <c r="D5">
        <v>0</v>
      </c>
      <c r="E5">
        <v>13762</v>
      </c>
      <c r="F5">
        <v>13762</v>
      </c>
    </row>
    <row r="6" spans="1:6" x14ac:dyDescent="0.3">
      <c r="A6" t="s">
        <v>173</v>
      </c>
      <c r="B6">
        <v>0</v>
      </c>
      <c r="C6">
        <v>0</v>
      </c>
      <c r="D6">
        <v>4003</v>
      </c>
      <c r="E6">
        <v>0</v>
      </c>
      <c r="F6">
        <v>4003</v>
      </c>
    </row>
    <row r="7" spans="1:6" x14ac:dyDescent="0.3">
      <c r="A7" t="s">
        <v>174</v>
      </c>
      <c r="B7">
        <v>0</v>
      </c>
      <c r="C7">
        <v>55973</v>
      </c>
      <c r="D7">
        <v>0</v>
      </c>
      <c r="E7">
        <v>0</v>
      </c>
      <c r="F7">
        <v>55973</v>
      </c>
    </row>
    <row r="8" spans="1:6" x14ac:dyDescent="0.3">
      <c r="A8" s="69" t="s">
        <v>175</v>
      </c>
      <c r="B8" s="69">
        <v>28565</v>
      </c>
      <c r="C8">
        <v>0</v>
      </c>
      <c r="D8">
        <v>0</v>
      </c>
      <c r="E8">
        <v>0</v>
      </c>
      <c r="F8">
        <v>28565</v>
      </c>
    </row>
    <row r="9" spans="1:6" x14ac:dyDescent="0.3">
      <c r="A9" t="s">
        <v>176</v>
      </c>
      <c r="B9">
        <v>0</v>
      </c>
      <c r="C9">
        <v>0</v>
      </c>
      <c r="D9">
        <v>1405</v>
      </c>
      <c r="E9">
        <v>0</v>
      </c>
      <c r="F9">
        <v>1405</v>
      </c>
    </row>
    <row r="10" spans="1:6" x14ac:dyDescent="0.3">
      <c r="A10" t="s">
        <v>177</v>
      </c>
      <c r="B10">
        <v>0</v>
      </c>
      <c r="C10">
        <v>0</v>
      </c>
      <c r="D10">
        <v>1647</v>
      </c>
      <c r="E10">
        <v>0</v>
      </c>
      <c r="F10">
        <v>1647</v>
      </c>
    </row>
    <row r="11" spans="1:6" x14ac:dyDescent="0.3">
      <c r="A11" t="s">
        <v>178</v>
      </c>
      <c r="B11">
        <v>0</v>
      </c>
      <c r="C11">
        <v>0</v>
      </c>
      <c r="D11">
        <v>197549</v>
      </c>
      <c r="E11">
        <v>0</v>
      </c>
      <c r="F11">
        <v>197549</v>
      </c>
    </row>
    <row r="12" spans="1:6" x14ac:dyDescent="0.3">
      <c r="A12" t="s">
        <v>179</v>
      </c>
      <c r="B12">
        <v>0</v>
      </c>
      <c r="C12">
        <v>0</v>
      </c>
      <c r="D12">
        <v>1075</v>
      </c>
      <c r="E12">
        <v>0</v>
      </c>
      <c r="F12">
        <v>1075</v>
      </c>
    </row>
    <row r="13" spans="1:6" x14ac:dyDescent="0.3">
      <c r="A13" t="s">
        <v>180</v>
      </c>
      <c r="B13">
        <v>0</v>
      </c>
      <c r="C13">
        <v>0</v>
      </c>
      <c r="D13">
        <v>648</v>
      </c>
      <c r="E13">
        <v>0</v>
      </c>
      <c r="F13">
        <v>648</v>
      </c>
    </row>
    <row r="14" spans="1:6" x14ac:dyDescent="0.3">
      <c r="B14">
        <v>28565</v>
      </c>
      <c r="C14">
        <v>55973</v>
      </c>
      <c r="D14">
        <v>206327</v>
      </c>
      <c r="E14">
        <v>13762</v>
      </c>
      <c r="F14">
        <v>304627</v>
      </c>
    </row>
    <row r="16" spans="1:6" x14ac:dyDescent="0.3">
      <c r="A16" t="s">
        <v>192</v>
      </c>
    </row>
    <row r="17" spans="1:12" x14ac:dyDescent="0.3">
      <c r="A17" t="s">
        <v>182</v>
      </c>
    </row>
    <row r="18" spans="1:12" x14ac:dyDescent="0.3">
      <c r="B18" t="s">
        <v>183</v>
      </c>
    </row>
    <row r="19" spans="1:12" x14ac:dyDescent="0.3">
      <c r="A19" t="s">
        <v>188</v>
      </c>
      <c r="B19">
        <v>3</v>
      </c>
    </row>
    <row r="20" spans="1:12" x14ac:dyDescent="0.3">
      <c r="A20" t="s">
        <v>189</v>
      </c>
      <c r="B20">
        <v>1</v>
      </c>
    </row>
    <row r="21" spans="1:12" x14ac:dyDescent="0.3">
      <c r="A21">
        <v>390</v>
      </c>
      <c r="B21">
        <v>44</v>
      </c>
      <c r="C21">
        <f>B21+B22+B23</f>
        <v>243</v>
      </c>
      <c r="D21">
        <f>C21/B25</f>
        <v>0.85263157894736841</v>
      </c>
      <c r="E21">
        <f>C21/C23</f>
        <v>0.98380566801619429</v>
      </c>
    </row>
    <row r="22" spans="1:12" x14ac:dyDescent="0.3">
      <c r="A22">
        <v>391</v>
      </c>
      <c r="B22">
        <v>190</v>
      </c>
    </row>
    <row r="23" spans="1:12" x14ac:dyDescent="0.3">
      <c r="A23" t="s">
        <v>190</v>
      </c>
      <c r="B23">
        <v>9</v>
      </c>
      <c r="C23">
        <f>SUM(B19:B23)</f>
        <v>247</v>
      </c>
    </row>
    <row r="24" spans="1:12" x14ac:dyDescent="0.3">
      <c r="A24" t="s">
        <v>191</v>
      </c>
      <c r="B24">
        <v>38</v>
      </c>
    </row>
    <row r="25" spans="1:12" x14ac:dyDescent="0.3">
      <c r="A25" t="s">
        <v>26</v>
      </c>
      <c r="B25">
        <v>285</v>
      </c>
    </row>
    <row r="27" spans="1:12" x14ac:dyDescent="0.3">
      <c r="G27" t="s">
        <v>195</v>
      </c>
    </row>
    <row r="28" spans="1:12" x14ac:dyDescent="0.3">
      <c r="A28" t="s">
        <v>204</v>
      </c>
      <c r="G28" t="s">
        <v>172</v>
      </c>
    </row>
    <row r="29" spans="1:12" x14ac:dyDescent="0.3">
      <c r="B29" t="s">
        <v>183</v>
      </c>
      <c r="C29" t="s">
        <v>184</v>
      </c>
      <c r="D29" t="s">
        <v>185</v>
      </c>
      <c r="E29" t="s">
        <v>186</v>
      </c>
      <c r="I29" t="s">
        <v>196</v>
      </c>
      <c r="L29" t="s">
        <v>26</v>
      </c>
    </row>
    <row r="30" spans="1:12" x14ac:dyDescent="0.3">
      <c r="A30" t="s">
        <v>205</v>
      </c>
      <c r="B30">
        <v>129401</v>
      </c>
      <c r="C30">
        <v>71.400000000000006</v>
      </c>
      <c r="D30">
        <v>71.400000000000006</v>
      </c>
      <c r="E30">
        <v>71.400000000000006</v>
      </c>
      <c r="J30" t="s">
        <v>197</v>
      </c>
      <c r="K30" t="s">
        <v>198</v>
      </c>
    </row>
    <row r="31" spans="1:12" x14ac:dyDescent="0.3">
      <c r="A31" s="73" t="s">
        <v>206</v>
      </c>
      <c r="B31" s="73">
        <v>23013</v>
      </c>
      <c r="C31">
        <v>12.7</v>
      </c>
      <c r="D31">
        <v>12.7</v>
      </c>
      <c r="E31">
        <v>84.1</v>
      </c>
      <c r="G31" t="s">
        <v>199</v>
      </c>
      <c r="H31" t="s">
        <v>200</v>
      </c>
      <c r="I31">
        <v>0</v>
      </c>
      <c r="J31">
        <v>326</v>
      </c>
      <c r="K31">
        <v>2700</v>
      </c>
      <c r="L31">
        <v>3026</v>
      </c>
    </row>
    <row r="32" spans="1:12" x14ac:dyDescent="0.3">
      <c r="A32" t="s">
        <v>207</v>
      </c>
      <c r="B32">
        <v>28907</v>
      </c>
      <c r="C32">
        <v>15.9</v>
      </c>
      <c r="D32">
        <v>15.9</v>
      </c>
      <c r="E32">
        <v>100</v>
      </c>
      <c r="H32" t="s">
        <v>201</v>
      </c>
      <c r="I32">
        <v>0</v>
      </c>
      <c r="J32">
        <v>402</v>
      </c>
      <c r="K32">
        <v>1667</v>
      </c>
      <c r="L32">
        <v>2069</v>
      </c>
    </row>
    <row r="33" spans="1:13" x14ac:dyDescent="0.3">
      <c r="A33" t="s">
        <v>26</v>
      </c>
      <c r="B33">
        <v>181321</v>
      </c>
      <c r="C33">
        <v>100</v>
      </c>
      <c r="D33">
        <v>100</v>
      </c>
      <c r="H33" t="s">
        <v>202</v>
      </c>
      <c r="I33">
        <v>14997</v>
      </c>
      <c r="J33">
        <v>0</v>
      </c>
      <c r="K33">
        <v>0</v>
      </c>
      <c r="L33">
        <v>14997</v>
      </c>
    </row>
    <row r="34" spans="1:13" x14ac:dyDescent="0.3">
      <c r="G34" t="s">
        <v>26</v>
      </c>
      <c r="I34">
        <v>14997</v>
      </c>
      <c r="J34">
        <v>728</v>
      </c>
      <c r="K34">
        <v>4367</v>
      </c>
      <c r="L34">
        <v>20092</v>
      </c>
    </row>
    <row r="37" spans="1:13" x14ac:dyDescent="0.3">
      <c r="A37" t="s">
        <v>204</v>
      </c>
    </row>
    <row r="38" spans="1:13" x14ac:dyDescent="0.3">
      <c r="B38" t="s">
        <v>183</v>
      </c>
      <c r="C38" t="s">
        <v>184</v>
      </c>
      <c r="D38" t="s">
        <v>185</v>
      </c>
      <c r="E38" t="s">
        <v>186</v>
      </c>
    </row>
    <row r="39" spans="1:13" x14ac:dyDescent="0.3">
      <c r="A39" t="s">
        <v>221</v>
      </c>
      <c r="B39">
        <v>1690</v>
      </c>
      <c r="C39">
        <v>35.4</v>
      </c>
      <c r="D39">
        <v>35.4</v>
      </c>
      <c r="E39">
        <v>35.4</v>
      </c>
    </row>
    <row r="40" spans="1:13" x14ac:dyDescent="0.3">
      <c r="A40" t="s">
        <v>222</v>
      </c>
      <c r="B40">
        <v>1070</v>
      </c>
      <c r="C40">
        <v>22.4</v>
      </c>
      <c r="D40">
        <v>22.4</v>
      </c>
      <c r="E40">
        <v>57.9</v>
      </c>
    </row>
    <row r="41" spans="1:13" x14ac:dyDescent="0.3">
      <c r="A41" t="s">
        <v>223</v>
      </c>
      <c r="B41">
        <v>2009</v>
      </c>
      <c r="C41">
        <v>42.1</v>
      </c>
      <c r="D41">
        <v>42.1</v>
      </c>
      <c r="E41">
        <v>100</v>
      </c>
    </row>
    <row r="42" spans="1:13" x14ac:dyDescent="0.3">
      <c r="A42" t="s">
        <v>26</v>
      </c>
      <c r="B42">
        <v>4769</v>
      </c>
      <c r="C42">
        <v>100</v>
      </c>
      <c r="D42">
        <v>100</v>
      </c>
    </row>
    <row r="47" spans="1:13" x14ac:dyDescent="0.3">
      <c r="B47" t="s">
        <v>224</v>
      </c>
      <c r="E47" s="69"/>
      <c r="M47" t="s">
        <v>26</v>
      </c>
    </row>
    <row r="48" spans="1:13" x14ac:dyDescent="0.3">
      <c r="B48" s="82">
        <v>100</v>
      </c>
      <c r="C48" s="82">
        <v>240</v>
      </c>
      <c r="D48" s="82">
        <v>300</v>
      </c>
      <c r="E48" s="83">
        <v>1000</v>
      </c>
      <c r="F48" s="69">
        <v>2150</v>
      </c>
      <c r="G48" s="83">
        <v>2250</v>
      </c>
      <c r="H48" s="69">
        <v>2400</v>
      </c>
      <c r="I48">
        <v>2940</v>
      </c>
      <c r="J48" s="69">
        <v>3000</v>
      </c>
      <c r="K48">
        <v>4250</v>
      </c>
      <c r="L48">
        <v>4400</v>
      </c>
    </row>
    <row r="49" spans="1:13" x14ac:dyDescent="0.3">
      <c r="A49" s="69" t="s">
        <v>225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 s="69">
        <v>351</v>
      </c>
      <c r="I49">
        <v>0</v>
      </c>
      <c r="J49">
        <v>0</v>
      </c>
      <c r="K49">
        <v>0</v>
      </c>
      <c r="L49">
        <v>0</v>
      </c>
      <c r="M49">
        <v>351</v>
      </c>
    </row>
    <row r="50" spans="1:13" x14ac:dyDescent="0.3">
      <c r="A50" s="82" t="s">
        <v>226</v>
      </c>
      <c r="B50">
        <v>0</v>
      </c>
      <c r="C50" s="82">
        <v>76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76</v>
      </c>
    </row>
    <row r="51" spans="1:13" x14ac:dyDescent="0.3">
      <c r="A51" t="s">
        <v>227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4</v>
      </c>
      <c r="J51">
        <v>0</v>
      </c>
      <c r="K51">
        <v>0</v>
      </c>
      <c r="L51">
        <v>0</v>
      </c>
      <c r="M51">
        <v>4</v>
      </c>
    </row>
    <row r="52" spans="1:13" x14ac:dyDescent="0.3">
      <c r="A52" t="s">
        <v>228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4</v>
      </c>
      <c r="L52">
        <v>0</v>
      </c>
      <c r="M52">
        <v>4</v>
      </c>
    </row>
    <row r="53" spans="1:13" x14ac:dyDescent="0.3">
      <c r="A53" s="83" t="s">
        <v>229</v>
      </c>
      <c r="B53">
        <v>0</v>
      </c>
      <c r="C53">
        <v>0</v>
      </c>
      <c r="D53">
        <v>0</v>
      </c>
      <c r="E53" s="83">
        <v>1046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1046</v>
      </c>
    </row>
    <row r="54" spans="1:13" x14ac:dyDescent="0.3">
      <c r="A54" s="82" t="s">
        <v>230</v>
      </c>
      <c r="B54" s="82">
        <v>1837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1837</v>
      </c>
    </row>
    <row r="55" spans="1:13" x14ac:dyDescent="0.3">
      <c r="A55" s="69" t="s">
        <v>231</v>
      </c>
      <c r="B55">
        <v>0</v>
      </c>
      <c r="C55">
        <v>0</v>
      </c>
      <c r="D55">
        <v>0</v>
      </c>
      <c r="E55" s="69">
        <v>534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534</v>
      </c>
    </row>
    <row r="56" spans="1:13" x14ac:dyDescent="0.3">
      <c r="A56" t="s">
        <v>232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4</v>
      </c>
      <c r="K56">
        <v>0</v>
      </c>
      <c r="L56">
        <v>0</v>
      </c>
      <c r="M56">
        <v>4</v>
      </c>
    </row>
    <row r="57" spans="1:13" x14ac:dyDescent="0.3">
      <c r="A57" s="82" t="s">
        <v>233</v>
      </c>
      <c r="B57">
        <v>0</v>
      </c>
      <c r="C57">
        <v>0</v>
      </c>
      <c r="D57" s="82">
        <v>96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96</v>
      </c>
    </row>
    <row r="58" spans="1:13" x14ac:dyDescent="0.3">
      <c r="A58" s="69" t="s">
        <v>234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69">
        <v>110</v>
      </c>
      <c r="K58">
        <v>0</v>
      </c>
      <c r="L58">
        <v>0</v>
      </c>
      <c r="M58">
        <v>110</v>
      </c>
    </row>
    <row r="59" spans="1:13" x14ac:dyDescent="0.3">
      <c r="A59" t="s">
        <v>235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1</v>
      </c>
      <c r="M59">
        <v>1</v>
      </c>
    </row>
    <row r="60" spans="1:13" x14ac:dyDescent="0.3">
      <c r="A60" s="69" t="s">
        <v>236</v>
      </c>
      <c r="B60">
        <v>0</v>
      </c>
      <c r="C60">
        <v>0</v>
      </c>
      <c r="D60">
        <v>0</v>
      </c>
      <c r="E60">
        <v>0</v>
      </c>
      <c r="F60" s="69">
        <v>690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690</v>
      </c>
    </row>
    <row r="61" spans="1:13" x14ac:dyDescent="0.3">
      <c r="A61" t="s">
        <v>237</v>
      </c>
      <c r="B61">
        <v>0</v>
      </c>
      <c r="C61">
        <v>0</v>
      </c>
      <c r="D61">
        <v>0</v>
      </c>
      <c r="E61">
        <v>0</v>
      </c>
      <c r="F61">
        <v>0</v>
      </c>
      <c r="G61" s="83">
        <v>16</v>
      </c>
      <c r="H61">
        <v>0</v>
      </c>
      <c r="I61">
        <v>0</v>
      </c>
      <c r="J61">
        <v>0</v>
      </c>
      <c r="K61">
        <v>0</v>
      </c>
      <c r="L61">
        <v>0</v>
      </c>
      <c r="M61">
        <v>16</v>
      </c>
    </row>
    <row r="62" spans="1:13" x14ac:dyDescent="0.3">
      <c r="B62">
        <v>1837</v>
      </c>
      <c r="C62">
        <v>76</v>
      </c>
      <c r="D62">
        <v>96</v>
      </c>
      <c r="E62">
        <v>1580</v>
      </c>
      <c r="F62">
        <v>690</v>
      </c>
      <c r="G62">
        <v>16</v>
      </c>
      <c r="H62">
        <v>351</v>
      </c>
      <c r="I62">
        <v>4</v>
      </c>
      <c r="J62">
        <v>114</v>
      </c>
      <c r="K62">
        <v>4</v>
      </c>
      <c r="L62">
        <v>1</v>
      </c>
      <c r="M62">
        <v>4769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596477DB356B49901F38365F932859" ma:contentTypeVersion="23" ma:contentTypeDescription="Opprett et nytt dokument." ma:contentTypeScope="" ma:versionID="0d5b1d595723b4a0346bcb4c0e32364a">
  <xsd:schema xmlns:xsd="http://www.w3.org/2001/XMLSchema" xmlns:xs="http://www.w3.org/2001/XMLSchema" xmlns:p="http://schemas.microsoft.com/office/2006/metadata/properties" xmlns:ns1="http://schemas.microsoft.com/sharepoint/v3" xmlns:ns2="f38c5a22-6546-462a-b4b4-eb1e1579a6c6" targetNamespace="http://schemas.microsoft.com/office/2006/metadata/properties" ma:root="true" ma:fieldsID="d773f3f2cee9fe0f36f40ac0eb4469be" ns1:_="" ns2:_="">
    <xsd:import namespace="http://schemas.microsoft.com/sharepoint/v3"/>
    <xsd:import namespace="f38c5a22-6546-462a-b4b4-eb1e1579a6c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c5a22-6546-462a-b4b4-eb1e1579a6c6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50be93da-2ccb-4af1-ad45-79f1c308c965}" ma:internalName="TaxCatchAll" ma:showField="CatchAllData" ma:web="f38c5a22-6546-462a-b4b4-eb1e1579a6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50be93da-2ccb-4af1-ad45-79f1c308c965}" ma:internalName="TaxCatchAllLabel" ma:readOnly="true" ma:showField="CatchAllDataLabel" ma:web="f38c5a22-6546-462a-b4b4-eb1e1579a6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4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f38c5a22-6546-462a-b4b4-eb1e1579a6c6">
      <Terms xmlns="http://schemas.microsoft.com/office/infopath/2007/PartnerControls"/>
    </TaxKeywordTaxHTField>
    <PublishingExpirationDate xmlns="http://schemas.microsoft.com/sharepoint/v3" xsi:nil="true"/>
    <TaxCatchAll xmlns="f38c5a22-6546-462a-b4b4-eb1e1579a6c6"/>
    <PublishingStartDate xmlns="http://schemas.microsoft.com/sharepoint/v3" xsi:nil="true"/>
    <FNSPRollUpIngress xmlns="f38c5a22-6546-462a-b4b4-eb1e1579a6c6" xsi:nil="true"/>
  </documentManagement>
</p:properties>
</file>

<file path=customXml/itemProps1.xml><?xml version="1.0" encoding="utf-8"?>
<ds:datastoreItem xmlns:ds="http://schemas.openxmlformats.org/officeDocument/2006/customXml" ds:itemID="{70A0DF0C-56BB-455F-AA31-FBA299504B80}"/>
</file>

<file path=customXml/itemProps2.xml><?xml version="1.0" encoding="utf-8"?>
<ds:datastoreItem xmlns:ds="http://schemas.openxmlformats.org/officeDocument/2006/customXml" ds:itemID="{9077683B-F2B6-4837-8F8D-9F164E63ACB7}"/>
</file>

<file path=customXml/itemProps3.xml><?xml version="1.0" encoding="utf-8"?>
<ds:datastoreItem xmlns:ds="http://schemas.openxmlformats.org/officeDocument/2006/customXml" ds:itemID="{5841F04A-E394-4C9F-AA68-CB324468E9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Elektiv KirDRG 2 el fl lgdgn</vt:lpstr>
      <vt:lpstr>Elektiv_KirDRG_0_1_ligged</vt:lpstr>
      <vt:lpstr>Ø-hjKirDRG 2 ligged og flere</vt:lpstr>
      <vt:lpstr>Ø-hjKirDRG-0_1-lgdøgn</vt:lpstr>
      <vt:lpstr>Datagrunnlag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Solstad, Kjell</dc:creator>
  <cp:lastModifiedBy>Solstad, Kjell</cp:lastModifiedBy>
  <dcterms:created xsi:type="dcterms:W3CDTF">2016-06-10T07:32:33Z</dcterms:created>
  <dcterms:modified xsi:type="dcterms:W3CDTF">2016-11-09T10:41:30Z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0x010100F9596477DB356B49901F38365F932859</vt:lpwstr>
  </property>
</Properties>
</file>